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0" yWindow="120" windowWidth="13560" windowHeight="12120" activeTab="0"/>
  </bookViews>
  <sheets>
    <sheet name="GER_D" sheetId="1" r:id="rId1"/>
    <sheet name="GuV_D (2)" sheetId="2" state="hidden" r:id="rId2"/>
    <sheet name="GuV_E (2)" sheetId="3" state="hidden" r:id="rId3"/>
    <sheet name="GuV 0708 alt" sheetId="4" state="hidden" r:id="rId4"/>
    <sheet name="GuV_VJ" sheetId="5" state="hidden" r:id="rId5"/>
    <sheet name="GuV_GJ" sheetId="6" state="hidden" r:id="rId6"/>
    <sheet name="IS-Deutsch_Euro" sheetId="7" state="hidden" r:id="rId7"/>
    <sheet name="GJ 00_01" sheetId="8" state="hidden" r:id="rId8"/>
    <sheet name="GJ 01_02" sheetId="9" state="hidden" r:id="rId9"/>
    <sheet name="IS-Engl_Euro " sheetId="10" state="hidden" r:id="rId10"/>
  </sheets>
  <definedNames>
    <definedName name="_xlnm.Print_Area" localSheetId="1">'GuV_D (2)'!$A$1:$AG$58</definedName>
    <definedName name="_xlnm.Print_Area" localSheetId="2">'GuV_E (2)'!$A$1:$AH$54</definedName>
  </definedNames>
  <calcPr fullCalcOnLoad="1"/>
</workbook>
</file>

<file path=xl/sharedStrings.xml><?xml version="1.0" encoding="utf-8"?>
<sst xmlns="http://schemas.openxmlformats.org/spreadsheetml/2006/main" count="530" uniqueCount="199">
  <si>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</si>
  <si>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</si>
  <si>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</si>
  <si>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</si>
  <si>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</si>
  <si>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</si>
  <si>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</si>
  <si>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</si>
  <si>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</si>
  <si>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</si>
  <si>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</si>
  <si>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</si>
  <si>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</si>
  <si>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</si>
  <si>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</si>
  <si>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</si>
  <si>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</si>
  <si>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</si>
  <si>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</si>
  <si>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</si>
  <si>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</si>
  <si>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</si>
  <si>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</si>
  <si>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</si>
  <si>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</si>
  <si>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</si>
  <si>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</si>
  <si>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</si>
  <si>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</si>
  <si>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</si>
  <si>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</si>
  <si>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</si>
  <si>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</si>
  <si>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</si>
  <si>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</si>
  <si>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</si>
  <si>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</si>
  <si>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</si>
  <si>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</si>
  <si>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</si>
  <si>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</si>
  <si>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</si>
  <si>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</si>
  <si>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</si>
  <si>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</si>
  <si>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</si>
  <si>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</si>
  <si>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</si>
  <si>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</si>
  <si>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</si>
  <si>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</si>
  <si>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</si>
  <si>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</si>
  <si>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</si>
  <si>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</si>
  <si>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</si>
  <si>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</si>
  <si>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</si>
  <si>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</si>
  <si>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</si>
  <si>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</si>
  <si>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</si>
  <si>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</si>
  <si>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</si>
  <si>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</si>
  <si>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</si>
  <si>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</si>
  <si>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</si>
  <si>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</si>
  <si>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</si>
  <si>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</si>
  <si>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</si>
  <si>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</si>
  <si>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</si>
  <si>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</si>
  <si>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</si>
  <si>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</si>
  <si>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</si>
  <si>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</si>
  <si>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</si>
  <si>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</si>
  <si>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</si>
  <si>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</si>
  <si>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</si>
  <si>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</si>
  <si>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</si>
  <si>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</si>
  <si>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</si>
  <si>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</si>
  <si>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</si>
  <si>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</si>
  <si>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</si>
  <si>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</si>
  <si>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</si>
  <si>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</si>
  <si>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</si>
  <si>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</si>
  <si>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</si>
  <si>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</si>
  <si>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</si>
  <si>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</si>
  <si>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</si>
  <si>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</si>
  <si>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</si>
  <si>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</si>
  <si>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</si>
  <si>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</si>
  <si>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</si>
  <si>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</si>
  <si>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</si>
  <si>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</si>
  <si>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</si>
  <si>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</si>
  <si>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</si>
  <si>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</si>
  <si>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</si>
  <si>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</si>
  <si>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</si>
  <si>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</si>
  <si>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</si>
  <si>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</si>
  <si>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</si>
  <si>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</si>
  <si>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</si>
  <si>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</si>
  <si>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</si>
  <si>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</si>
  <si>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</si>
  <si>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</si>
  <si>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</si>
  <si>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</si>
  <si>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</si>
  <si>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</si>
  <si>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</si>
  <si>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</si>
  <si>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</si>
  <si>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</si>
  <si>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</si>
  <si>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</si>
  <si>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</si>
  <si>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</si>
  <si>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</si>
  <si>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</si>
  <si>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</si>
  <si>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</si>
  <si>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</si>
  <si>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</si>
  <si>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</si>
  <si>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</si>
  <si>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</si>
  <si>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</si>
  <si>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</si>
  <si>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</si>
  <si>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</si>
  <si>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</si>
  <si>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</si>
  <si>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</si>
  <si>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</si>
  <si>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</si>
  <si>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</si>
  <si>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</si>
  <si>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</si>
  <si>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</si>
  <si>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</si>
  <si>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</si>
  <si>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</si>
  <si>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</si>
  <si>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</si>
  <si>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</si>
  <si>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</si>
  <si>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</si>
  <si>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</si>
  <si>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</si>
  <si>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</si>
  <si>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</si>
  <si>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</si>
  <si>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</si>
  <si>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</si>
  <si>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</si>
  <si>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</si>
  <si>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</si>
  <si>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</si>
  <si>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</si>
  <si>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</si>
  <si>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Sonstiges Ergebnis</t>
  </si>
  <si>
    <t>Anteile nicht-beherrschender Gesellschafter</t>
  </si>
  <si>
    <t>Tsd. €</t>
  </si>
  <si>
    <t>Konzern-Gesamtergebnisrechnung (IFRS)</t>
  </si>
  <si>
    <t>Gewinne / (Verluste) aus Währungsumrechnung</t>
  </si>
  <si>
    <t>Summe der Gewinne / (Verluste), die anschließend möglicherweise ins Konzernergebnis umgegliedert werden</t>
  </si>
  <si>
    <t>Summe der Gewinne / (Verluste), die anschließend nicht ins Konzernergebnis umgegliedert werden</t>
  </si>
  <si>
    <t>Gesamtergebnis der Periode</t>
  </si>
  <si>
    <t>Derivative Finanzinstrumente</t>
  </si>
  <si>
    <t>2015/16
1.10.15 bis 31.12.15</t>
  </si>
  <si>
    <t>Neubewertung aus leistungsorientierten Versorgungsplänen</t>
  </si>
  <si>
    <t>1. Oktober 2016 bis 31. März 2017</t>
  </si>
  <si>
    <t>2. Quartal 2015/16
1.1.16 bis 31.3.16</t>
  </si>
  <si>
    <t>2. Quartal 2016/17
1.1.17 bis 31.3.17</t>
  </si>
  <si>
    <t>2016/17
1.10.16 bis 31.12.16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</si>
</sst>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);\(#,##0\);&quot;-    &quot;"/>
    <numFmt numFmtId="189" formatCode="_-* #,##0\ _D_M_-;\-* #,##0\ _D_M_-;_-* &quot;-&quot;??\ _D_M_-;_-@_-"/>
    <numFmt numFmtId="190" formatCode="0.00000"/>
    <numFmt numFmtId="191" formatCode="#.###.##0;\(#.###.##0\)"/>
    <numFmt numFmtId="192" formatCode="#.##0;\(#.##0\)"/>
    <numFmt numFmtId="193" formatCode="#,##0.0_);\(#,##0.0\);&quot;-    &quot;"/>
    <numFmt numFmtId="194" formatCode="#,##0.00_);\(#,##0.00\);&quot;-    &quot;"/>
    <numFmt numFmtId="195" formatCode="#,##0.000_);\(#,##0.000\);&quot;-    &quot;"/>
    <numFmt numFmtId="196" formatCode="0.0"/>
    <numFmt numFmtId="197" formatCode="0.0%"/>
    <numFmt numFmtId="198" formatCode="#.##0_);\(#,##0\);&quot;-    &quot;"/>
    <numFmt numFmtId="199" formatCode="#,##0.0"/>
    <numFmt numFmtId="200" formatCode="0.0000"/>
    <numFmt numFmtId="201" formatCode="0.000"/>
    <numFmt numFmtId="202" formatCode="0,000_);\(0,000\);&quot;-    &quot;"/>
    <numFmt numFmtId="203" formatCode="_([$€]* #,##0.00_);_([$€]* \(#,##0.00\);_([$€]* &quot;-&quot;??_);_(@_)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#,##0.0000_);\(#,##0.0000\);&quot;-    &quot;"/>
    <numFmt numFmtId="208" formatCode="#,##0.00000_);\(#,##0.00000\);&quot;-    &quot;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</numFmts>
  <fonts count="8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sz val="10"/>
      <name val="Georgia"/>
      <family val="1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Georgia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6"/>
      <color indexed="4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6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  <font>
      <sz val="6"/>
      <color rgb="FF009FE3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rgb="FF00B0F0"/>
      <name val="Arial"/>
      <family val="2"/>
    </font>
    <font>
      <b/>
      <sz val="6"/>
      <color rgb="FF009FE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>
        <color indexed="9"/>
      </bottom>
    </border>
    <border>
      <left>
        <color indexed="63"/>
      </left>
      <right style="hair"/>
      <top style="hair"/>
      <bottom style="thin">
        <color indexed="9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/>
      <right style="thick">
        <color theme="0"/>
      </right>
      <top/>
      <bottom/>
    </border>
    <border>
      <left style="thick">
        <color theme="0"/>
      </left>
      <right/>
      <top/>
      <bottom style="thin"/>
    </border>
    <border>
      <left/>
      <right style="thick">
        <color theme="0"/>
      </right>
      <top/>
      <bottom style="thin"/>
    </border>
    <border>
      <left style="thick">
        <color theme="0"/>
      </left>
      <right style="thick">
        <color theme="0"/>
      </right>
      <top/>
      <bottom style="thin"/>
    </border>
    <border>
      <left/>
      <right style="thick">
        <color theme="0"/>
      </right>
      <top style="thin"/>
      <bottom style="thin"/>
    </border>
    <border>
      <left/>
      <right style="thick">
        <color theme="0"/>
      </right>
      <top style="medium"/>
      <bottom style="thin"/>
    </border>
    <border>
      <left style="thick">
        <color theme="0"/>
      </left>
      <right style="thick">
        <color theme="0"/>
      </right>
      <top style="medium"/>
      <bottom style="thin"/>
    </border>
    <border>
      <left/>
      <right style="thick">
        <color theme="0"/>
      </right>
      <top style="thin"/>
      <bottom/>
    </border>
    <border>
      <left style="thick">
        <color theme="0"/>
      </left>
      <right style="thick">
        <color theme="0"/>
      </right>
      <top style="thin"/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0" fontId="1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68" fillId="28" borderId="0" applyNumberFormat="0" applyBorder="0" applyAlignment="0" applyProtection="0"/>
    <xf numFmtId="18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286">
    <xf numFmtId="0" fontId="0" fillId="0" borderId="0" xfId="0" applyAlignment="1">
      <alignment/>
    </xf>
    <xf numFmtId="188" fontId="1" fillId="0" borderId="0" xfId="48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88" fontId="2" fillId="0" borderId="0" xfId="48" applyNumberFormat="1" applyFont="1" applyAlignment="1">
      <alignment horizontal="centerContinuous"/>
    </xf>
    <xf numFmtId="0" fontId="2" fillId="0" borderId="0" xfId="0" applyFont="1" applyAlignment="1">
      <alignment/>
    </xf>
    <xf numFmtId="188" fontId="1" fillId="0" borderId="0" xfId="48" applyNumberFormat="1" applyFont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48" applyNumberFormat="1" applyFont="1" applyAlignment="1">
      <alignment/>
    </xf>
    <xf numFmtId="188" fontId="1" fillId="0" borderId="0" xfId="48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8" fontId="2" fillId="0" borderId="10" xfId="48" applyNumberFormat="1" applyFont="1" applyBorder="1" applyAlignment="1">
      <alignment/>
    </xf>
    <xf numFmtId="188" fontId="2" fillId="0" borderId="0" xfId="48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88" fontId="2" fillId="0" borderId="11" xfId="48" applyNumberFormat="1" applyFont="1" applyBorder="1" applyAlignment="1">
      <alignment/>
    </xf>
    <xf numFmtId="187" fontId="2" fillId="0" borderId="11" xfId="48" applyFont="1" applyBorder="1" applyAlignment="1">
      <alignment/>
    </xf>
    <xf numFmtId="0" fontId="1" fillId="0" borderId="0" xfId="48" applyNumberFormat="1" applyFont="1" applyBorder="1" applyAlignment="1">
      <alignment horizontal="center"/>
    </xf>
    <xf numFmtId="190" fontId="3" fillId="0" borderId="0" xfId="48" applyNumberFormat="1" applyFont="1" applyAlignment="1">
      <alignment/>
    </xf>
    <xf numFmtId="190" fontId="4" fillId="0" borderId="0" xfId="48" applyNumberFormat="1" applyFont="1" applyAlignment="1">
      <alignment/>
    </xf>
    <xf numFmtId="49" fontId="1" fillId="0" borderId="0" xfId="48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9" fontId="2" fillId="0" borderId="0" xfId="48" applyNumberFormat="1" applyFont="1" applyAlignment="1">
      <alignment/>
    </xf>
    <xf numFmtId="194" fontId="2" fillId="0" borderId="11" xfId="0" applyNumberFormat="1" applyFont="1" applyBorder="1" applyAlignment="1">
      <alignment/>
    </xf>
    <xf numFmtId="187" fontId="2" fillId="0" borderId="0" xfId="48" applyFont="1" applyBorder="1" applyAlignment="1">
      <alignment/>
    </xf>
    <xf numFmtId="49" fontId="1" fillId="0" borderId="0" xfId="48" applyNumberFormat="1" applyFont="1" applyAlignment="1">
      <alignment horizontal="centerContinuous"/>
    </xf>
    <xf numFmtId="0" fontId="1" fillId="0" borderId="10" xfId="48" applyNumberFormat="1" applyFont="1" applyBorder="1" applyAlignment="1">
      <alignment horizontal="centerContinuous"/>
    </xf>
    <xf numFmtId="197" fontId="2" fillId="0" borderId="0" xfId="52" applyNumberFormat="1" applyFont="1" applyAlignment="1">
      <alignment/>
    </xf>
    <xf numFmtId="197" fontId="1" fillId="0" borderId="0" xfId="52" applyNumberFormat="1" applyFont="1" applyBorder="1" applyAlignment="1">
      <alignment horizontal="center"/>
    </xf>
    <xf numFmtId="197" fontId="2" fillId="0" borderId="0" xfId="52" applyNumberFormat="1" applyFont="1" applyBorder="1" applyAlignment="1">
      <alignment/>
    </xf>
    <xf numFmtId="197" fontId="0" fillId="0" borderId="0" xfId="52" applyNumberFormat="1" applyFont="1" applyAlignment="1">
      <alignment/>
    </xf>
    <xf numFmtId="0" fontId="1" fillId="0" borderId="0" xfId="48" applyNumberFormat="1" applyFont="1" applyBorder="1" applyAlignment="1">
      <alignment horizontal="centerContinuous"/>
    </xf>
    <xf numFmtId="19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1" fillId="0" borderId="0" xfId="52" applyNumberFormat="1" applyFont="1" applyAlignment="1">
      <alignment horizontal="centerContinuous"/>
    </xf>
    <xf numFmtId="197" fontId="1" fillId="0" borderId="10" xfId="52" applyNumberFormat="1" applyFont="1" applyBorder="1" applyAlignment="1">
      <alignment horizontal="centerContinuous"/>
    </xf>
    <xf numFmtId="197" fontId="1" fillId="0" borderId="0" xfId="52" applyNumberFormat="1" applyFont="1" applyAlignment="1">
      <alignment horizontal="center"/>
    </xf>
    <xf numFmtId="188" fontId="2" fillId="0" borderId="12" xfId="48" applyNumberFormat="1" applyFont="1" applyBorder="1" applyAlignment="1">
      <alignment/>
    </xf>
    <xf numFmtId="197" fontId="1" fillId="0" borderId="0" xfId="52" applyNumberFormat="1" applyFont="1" applyBorder="1" applyAlignment="1">
      <alignment horizontal="centerContinuous"/>
    </xf>
    <xf numFmtId="197" fontId="1" fillId="0" borderId="10" xfId="52" applyNumberFormat="1" applyFont="1" applyBorder="1" applyAlignment="1">
      <alignment horizontal="center"/>
    </xf>
    <xf numFmtId="194" fontId="2" fillId="0" borderId="11" xfId="0" applyNumberFormat="1" applyFont="1" applyBorder="1" applyAlignment="1">
      <alignment horizontal="center"/>
    </xf>
    <xf numFmtId="197" fontId="0" fillId="0" borderId="0" xfId="52" applyNumberFormat="1" applyAlignment="1">
      <alignment/>
    </xf>
    <xf numFmtId="194" fontId="2" fillId="0" borderId="11" xfId="0" applyNumberFormat="1" applyFont="1" applyBorder="1" applyAlignment="1">
      <alignment horizontal="right"/>
    </xf>
    <xf numFmtId="49" fontId="1" fillId="0" borderId="0" xfId="48" applyNumberFormat="1" applyFont="1" applyAlignment="1">
      <alignment horizontal="left"/>
    </xf>
    <xf numFmtId="194" fontId="2" fillId="0" borderId="0" xfId="48" applyNumberFormat="1" applyFont="1" applyAlignment="1">
      <alignment/>
    </xf>
    <xf numFmtId="195" fontId="2" fillId="0" borderId="0" xfId="48" applyNumberFormat="1" applyFont="1" applyAlignment="1">
      <alignment/>
    </xf>
    <xf numFmtId="0" fontId="5" fillId="0" borderId="0" xfId="0" applyFont="1" applyFill="1" applyAlignment="1">
      <alignment/>
    </xf>
    <xf numFmtId="188" fontId="6" fillId="0" borderId="0" xfId="48" applyNumberFormat="1" applyFont="1" applyFill="1" applyAlignment="1">
      <alignment horizontal="center"/>
    </xf>
    <xf numFmtId="197" fontId="6" fillId="0" borderId="0" xfId="52" applyNumberFormat="1" applyFont="1" applyFill="1" applyBorder="1" applyAlignment="1">
      <alignment horizontal="center"/>
    </xf>
    <xf numFmtId="197" fontId="6" fillId="0" borderId="0" xfId="52" applyNumberFormat="1" applyFont="1" applyFill="1" applyAlignment="1">
      <alignment horizontal="center"/>
    </xf>
    <xf numFmtId="9" fontId="5" fillId="0" borderId="0" xfId="52" applyFont="1" applyFill="1" applyAlignment="1">
      <alignment/>
    </xf>
    <xf numFmtId="188" fontId="5" fillId="0" borderId="0" xfId="48" applyNumberFormat="1" applyFont="1" applyFill="1" applyBorder="1" applyAlignment="1">
      <alignment/>
    </xf>
    <xf numFmtId="188" fontId="5" fillId="0" borderId="0" xfId="48" applyNumberFormat="1" applyFont="1" applyFill="1" applyAlignment="1">
      <alignment/>
    </xf>
    <xf numFmtId="197" fontId="5" fillId="0" borderId="0" xfId="52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8" fontId="6" fillId="0" borderId="0" xfId="48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190" fontId="7" fillId="0" borderId="0" xfId="48" applyNumberFormat="1" applyFont="1" applyFill="1" applyAlignment="1">
      <alignment/>
    </xf>
    <xf numFmtId="190" fontId="8" fillId="0" borderId="0" xfId="48" applyNumberFormat="1" applyFont="1" applyFill="1" applyAlignment="1">
      <alignment/>
    </xf>
    <xf numFmtId="197" fontId="7" fillId="0" borderId="0" xfId="52" applyNumberFormat="1" applyFont="1" applyFill="1" applyAlignment="1">
      <alignment/>
    </xf>
    <xf numFmtId="197" fontId="6" fillId="0" borderId="0" xfId="52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197" fontId="6" fillId="0" borderId="10" xfId="52" applyNumberFormat="1" applyFont="1" applyFill="1" applyBorder="1" applyAlignment="1">
      <alignment horizontal="centerContinuous"/>
    </xf>
    <xf numFmtId="188" fontId="5" fillId="0" borderId="0" xfId="48" applyNumberFormat="1" applyFont="1" applyFill="1" applyBorder="1" applyAlignment="1">
      <alignment horizontal="center"/>
    </xf>
    <xf numFmtId="197" fontId="5" fillId="0" borderId="0" xfId="52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7" fontId="5" fillId="0" borderId="0" xfId="48" applyFont="1" applyFill="1" applyBorder="1" applyAlignment="1">
      <alignment/>
    </xf>
    <xf numFmtId="4" fontId="5" fillId="0" borderId="11" xfId="48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52" applyNumberFormat="1" applyFont="1" applyFill="1" applyBorder="1" applyAlignment="1">
      <alignment/>
    </xf>
    <xf numFmtId="194" fontId="5" fillId="0" borderId="11" xfId="48" applyNumberFormat="1" applyFont="1" applyFill="1" applyBorder="1" applyAlignment="1">
      <alignment/>
    </xf>
    <xf numFmtId="4" fontId="5" fillId="0" borderId="0" xfId="48" applyNumberFormat="1" applyFont="1" applyFill="1" applyBorder="1" applyAlignment="1">
      <alignment/>
    </xf>
    <xf numFmtId="4" fontId="5" fillId="0" borderId="0" xfId="52" applyNumberFormat="1" applyFont="1" applyFill="1" applyAlignment="1">
      <alignment/>
    </xf>
    <xf numFmtId="194" fontId="5" fillId="0" borderId="0" xfId="48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97" fontId="9" fillId="0" borderId="0" xfId="52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8" fontId="5" fillId="0" borderId="11" xfId="48" applyNumberFormat="1" applyFont="1" applyFill="1" applyBorder="1" applyAlignment="1">
      <alignment/>
    </xf>
    <xf numFmtId="188" fontId="5" fillId="0" borderId="10" xfId="48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195" fontId="5" fillId="0" borderId="0" xfId="48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0" fontId="20" fillId="33" borderId="13" xfId="0" applyFont="1" applyFill="1" applyBorder="1" applyAlignment="1">
      <alignment horizontal="center"/>
    </xf>
    <xf numFmtId="0" fontId="27" fillId="34" borderId="14" xfId="0" applyFont="1" applyFill="1" applyBorder="1" applyAlignment="1">
      <alignment/>
    </xf>
    <xf numFmtId="0" fontId="27" fillId="34" borderId="15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197" fontId="21" fillId="33" borderId="16" xfId="52" applyNumberFormat="1" applyFont="1" applyFill="1" applyBorder="1" applyAlignment="1">
      <alignment/>
    </xf>
    <xf numFmtId="188" fontId="27" fillId="34" borderId="17" xfId="48" applyNumberFormat="1" applyFont="1" applyFill="1" applyBorder="1" applyAlignment="1">
      <alignment/>
    </xf>
    <xf numFmtId="197" fontId="27" fillId="34" borderId="18" xfId="52" applyNumberFormat="1" applyFont="1" applyFill="1" applyBorder="1" applyAlignment="1">
      <alignment/>
    </xf>
    <xf numFmtId="197" fontId="20" fillId="33" borderId="16" xfId="52" applyNumberFormat="1" applyFont="1" applyFill="1" applyBorder="1" applyAlignment="1">
      <alignment/>
    </xf>
    <xf numFmtId="197" fontId="20" fillId="33" borderId="16" xfId="0" applyNumberFormat="1" applyFont="1" applyFill="1" applyBorder="1" applyAlignment="1">
      <alignment/>
    </xf>
    <xf numFmtId="197" fontId="30" fillId="33" borderId="16" xfId="52" applyNumberFormat="1" applyFont="1" applyFill="1" applyBorder="1" applyAlignment="1">
      <alignment/>
    </xf>
    <xf numFmtId="0" fontId="27" fillId="34" borderId="19" xfId="0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0" fillId="35" borderId="0" xfId="0" applyFont="1" applyFill="1" applyAlignment="1">
      <alignment/>
    </xf>
    <xf numFmtId="0" fontId="5" fillId="35" borderId="0" xfId="0" applyFont="1" applyFill="1" applyAlignment="1">
      <alignment/>
    </xf>
    <xf numFmtId="49" fontId="13" fillId="35" borderId="0" xfId="0" applyNumberFormat="1" applyFont="1" applyFill="1" applyBorder="1" applyAlignment="1">
      <alignment horizontal="center"/>
    </xf>
    <xf numFmtId="188" fontId="5" fillId="35" borderId="0" xfId="48" applyNumberFormat="1" applyFont="1" applyFill="1" applyAlignment="1">
      <alignment/>
    </xf>
    <xf numFmtId="0" fontId="14" fillId="35" borderId="0" xfId="0" applyFont="1" applyFill="1" applyAlignment="1">
      <alignment/>
    </xf>
    <xf numFmtId="188" fontId="19" fillId="35" borderId="0" xfId="48" applyNumberFormat="1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188" fontId="19" fillId="35" borderId="0" xfId="48" applyNumberFormat="1" applyFont="1" applyFill="1" applyAlignment="1">
      <alignment horizontal="centerContinuous"/>
    </xf>
    <xf numFmtId="0" fontId="9" fillId="35" borderId="0" xfId="0" applyFont="1" applyFill="1" applyAlignment="1">
      <alignment horizontal="centerContinuous"/>
    </xf>
    <xf numFmtId="0" fontId="19" fillId="35" borderId="0" xfId="0" applyFont="1" applyFill="1" applyAlignment="1">
      <alignment horizontal="centerContinuous"/>
    </xf>
    <xf numFmtId="49" fontId="22" fillId="35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vertical="top" wrapText="1"/>
    </xf>
    <xf numFmtId="49" fontId="25" fillId="35" borderId="0" xfId="0" applyNumberFormat="1" applyFont="1" applyFill="1" applyBorder="1" applyAlignment="1">
      <alignment horizontal="center" vertical="top" wrapText="1"/>
    </xf>
    <xf numFmtId="0" fontId="20" fillId="35" borderId="0" xfId="0" applyFont="1" applyFill="1" applyAlignment="1">
      <alignment vertical="top" wrapText="1"/>
    </xf>
    <xf numFmtId="49" fontId="26" fillId="35" borderId="0" xfId="0" applyNumberFormat="1" applyFont="1" applyFill="1" applyBorder="1" applyAlignment="1">
      <alignment horizontal="center"/>
    </xf>
    <xf numFmtId="188" fontId="9" fillId="35" borderId="0" xfId="48" applyNumberFormat="1" applyFont="1" applyFill="1" applyBorder="1" applyAlignment="1">
      <alignment horizontal="center"/>
    </xf>
    <xf numFmtId="188" fontId="9" fillId="35" borderId="0" xfId="48" applyNumberFormat="1" applyFont="1" applyFill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196" fontId="19" fillId="35" borderId="0" xfId="0" applyNumberFormat="1" applyFont="1" applyFill="1" applyAlignment="1">
      <alignment/>
    </xf>
    <xf numFmtId="49" fontId="23" fillId="35" borderId="0" xfId="0" applyNumberFormat="1" applyFont="1" applyFill="1" applyBorder="1" applyAlignment="1">
      <alignment horizontal="center"/>
    </xf>
    <xf numFmtId="188" fontId="19" fillId="35" borderId="0" xfId="48" applyNumberFormat="1" applyFont="1" applyFill="1" applyAlignment="1">
      <alignment/>
    </xf>
    <xf numFmtId="0" fontId="19" fillId="35" borderId="0" xfId="0" applyFont="1" applyFill="1" applyBorder="1" applyAlignment="1">
      <alignment/>
    </xf>
    <xf numFmtId="188" fontId="9" fillId="35" borderId="0" xfId="48" applyNumberFormat="1" applyFont="1" applyFill="1" applyBorder="1" applyAlignment="1">
      <alignment/>
    </xf>
    <xf numFmtId="188" fontId="9" fillId="35" borderId="10" xfId="48" applyNumberFormat="1" applyFont="1" applyFill="1" applyBorder="1" applyAlignment="1">
      <alignment/>
    </xf>
    <xf numFmtId="188" fontId="19" fillId="35" borderId="10" xfId="48" applyNumberFormat="1" applyFont="1" applyFill="1" applyBorder="1" applyAlignment="1">
      <alignment/>
    </xf>
    <xf numFmtId="0" fontId="28" fillId="35" borderId="0" xfId="0" applyFont="1" applyFill="1" applyAlignment="1">
      <alignment/>
    </xf>
    <xf numFmtId="49" fontId="29" fillId="35" borderId="0" xfId="0" applyNumberFormat="1" applyFont="1" applyFill="1" applyBorder="1" applyAlignment="1">
      <alignment horizontal="center"/>
    </xf>
    <xf numFmtId="188" fontId="28" fillId="35" borderId="0" xfId="48" applyNumberFormat="1" applyFont="1" applyFill="1" applyBorder="1" applyAlignment="1">
      <alignment/>
    </xf>
    <xf numFmtId="188" fontId="28" fillId="35" borderId="0" xfId="48" applyNumberFormat="1" applyFont="1" applyFill="1" applyAlignment="1">
      <alignment/>
    </xf>
    <xf numFmtId="0" fontId="28" fillId="35" borderId="0" xfId="0" applyFont="1" applyFill="1" applyBorder="1" applyAlignment="1">
      <alignment/>
    </xf>
    <xf numFmtId="188" fontId="19" fillId="35" borderId="0" xfId="0" applyNumberFormat="1" applyFont="1" applyFill="1" applyAlignment="1">
      <alignment/>
    </xf>
    <xf numFmtId="188" fontId="19" fillId="35" borderId="21" xfId="48" applyNumberFormat="1" applyFont="1" applyFill="1" applyBorder="1" applyAlignment="1">
      <alignment/>
    </xf>
    <xf numFmtId="197" fontId="9" fillId="35" borderId="0" xfId="52" applyNumberFormat="1" applyFont="1" applyFill="1" applyBorder="1" applyAlignment="1">
      <alignment/>
    </xf>
    <xf numFmtId="188" fontId="19" fillId="35" borderId="11" xfId="48" applyNumberFormat="1" applyFont="1" applyFill="1" applyBorder="1" applyAlignment="1">
      <alignment/>
    </xf>
    <xf numFmtId="188" fontId="19" fillId="35" borderId="0" xfId="48" applyNumberFormat="1" applyFont="1" applyFill="1" applyBorder="1" applyAlignment="1">
      <alignment/>
    </xf>
    <xf numFmtId="3" fontId="19" fillId="35" borderId="0" xfId="0" applyNumberFormat="1" applyFont="1" applyFill="1" applyAlignment="1">
      <alignment/>
    </xf>
    <xf numFmtId="0" fontId="21" fillId="35" borderId="0" xfId="0" applyFont="1" applyFill="1" applyAlignment="1">
      <alignment/>
    </xf>
    <xf numFmtId="188" fontId="19" fillId="35" borderId="0" xfId="48" applyNumberFormat="1" applyFont="1" applyFill="1" applyBorder="1" applyAlignment="1">
      <alignment/>
    </xf>
    <xf numFmtId="4" fontId="19" fillId="35" borderId="0" xfId="48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3" fontId="9" fillId="35" borderId="0" xfId="0" applyNumberFormat="1" applyFont="1" applyFill="1" applyAlignment="1">
      <alignment/>
    </xf>
    <xf numFmtId="3" fontId="19" fillId="35" borderId="0" xfId="0" applyNumberFormat="1" applyFont="1" applyFill="1" applyBorder="1" applyAlignment="1">
      <alignment/>
    </xf>
    <xf numFmtId="207" fontId="9" fillId="35" borderId="0" xfId="48" applyNumberFormat="1" applyFont="1" applyFill="1" applyAlignment="1">
      <alignment/>
    </xf>
    <xf numFmtId="188" fontId="5" fillId="35" borderId="0" xfId="48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 horizontal="center"/>
    </xf>
    <xf numFmtId="49" fontId="24" fillId="35" borderId="0" xfId="48" applyNumberFormat="1" applyFont="1" applyFill="1" applyBorder="1" applyAlignment="1">
      <alignment horizontal="center" vertical="top" wrapText="1"/>
    </xf>
    <xf numFmtId="188" fontId="19" fillId="35" borderId="0" xfId="48" applyNumberFormat="1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/>
    </xf>
    <xf numFmtId="0" fontId="21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49" fontId="24" fillId="35" borderId="0" xfId="0" applyNumberFormat="1" applyFont="1" applyFill="1" applyAlignment="1">
      <alignment horizontal="center"/>
    </xf>
    <xf numFmtId="49" fontId="24" fillId="35" borderId="10" xfId="48" applyNumberFormat="1" applyFont="1" applyFill="1" applyBorder="1" applyAlignment="1">
      <alignment horizontal="center" vertical="top" wrapText="1"/>
    </xf>
    <xf numFmtId="0" fontId="14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 horizontal="center"/>
    </xf>
    <xf numFmtId="0" fontId="14" fillId="35" borderId="0" xfId="0" applyFont="1" applyFill="1" applyAlignment="1">
      <alignment vertical="top" wrapText="1"/>
    </xf>
    <xf numFmtId="0" fontId="27" fillId="35" borderId="22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15" fillId="35" borderId="23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right"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23" xfId="0" applyFont="1" applyFill="1" applyBorder="1" applyAlignment="1">
      <alignment/>
    </xf>
    <xf numFmtId="4" fontId="19" fillId="35" borderId="11" xfId="0" applyNumberFormat="1" applyFont="1" applyFill="1" applyBorder="1" applyAlignment="1">
      <alignment/>
    </xf>
    <xf numFmtId="197" fontId="20" fillId="33" borderId="24" xfId="52" applyNumberFormat="1" applyFont="1" applyFill="1" applyBorder="1" applyAlignment="1">
      <alignment/>
    </xf>
    <xf numFmtId="4" fontId="27" fillId="34" borderId="19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center" wrapText="1"/>
    </xf>
    <xf numFmtId="188" fontId="9" fillId="35" borderId="0" xfId="48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 wrapText="1"/>
    </xf>
    <xf numFmtId="49" fontId="19" fillId="35" borderId="0" xfId="0" applyNumberFormat="1" applyFont="1" applyFill="1" applyAlignment="1">
      <alignment/>
    </xf>
    <xf numFmtId="188" fontId="19" fillId="0" borderId="21" xfId="48" applyNumberFormat="1" applyFont="1" applyFill="1" applyBorder="1" applyAlignment="1">
      <alignment/>
    </xf>
    <xf numFmtId="188" fontId="19" fillId="0" borderId="11" xfId="48" applyNumberFormat="1" applyFont="1" applyFill="1" applyBorder="1" applyAlignment="1">
      <alignment/>
    </xf>
    <xf numFmtId="4" fontId="19" fillId="0" borderId="11" xfId="48" applyNumberFormat="1" applyFont="1" applyFill="1" applyBorder="1" applyAlignment="1">
      <alignment/>
    </xf>
    <xf numFmtId="195" fontId="9" fillId="35" borderId="0" xfId="48" applyNumberFormat="1" applyFont="1" applyFill="1" applyAlignment="1">
      <alignment/>
    </xf>
    <xf numFmtId="207" fontId="5" fillId="35" borderId="0" xfId="48" applyNumberFormat="1" applyFont="1" applyFill="1" applyAlignment="1">
      <alignment/>
    </xf>
    <xf numFmtId="0" fontId="5" fillId="35" borderId="0" xfId="0" applyFont="1" applyFill="1" applyAlignment="1">
      <alignment vertical="top" wrapText="1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5" fillId="35" borderId="0" xfId="0" applyFont="1" applyFill="1" applyAlignment="1">
      <alignment/>
    </xf>
    <xf numFmtId="4" fontId="19" fillId="35" borderId="11" xfId="48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0" fillId="35" borderId="0" xfId="0" applyNumberFormat="1" applyFont="1" applyFill="1" applyAlignment="1">
      <alignment/>
    </xf>
    <xf numFmtId="4" fontId="19" fillId="35" borderId="0" xfId="48" applyNumberFormat="1" applyFont="1" applyFill="1" applyBorder="1" applyAlignment="1">
      <alignment/>
    </xf>
    <xf numFmtId="188" fontId="19" fillId="35" borderId="12" xfId="48" applyNumberFormat="1" applyFont="1" applyFill="1" applyBorder="1" applyAlignment="1">
      <alignment/>
    </xf>
    <xf numFmtId="188" fontId="19" fillId="36" borderId="12" xfId="48" applyNumberFormat="1" applyFont="1" applyFill="1" applyBorder="1" applyAlignment="1">
      <alignment/>
    </xf>
    <xf numFmtId="188" fontId="19" fillId="0" borderId="12" xfId="48" applyNumberFormat="1" applyFont="1" applyFill="1" applyBorder="1" applyAlignment="1">
      <alignment/>
    </xf>
    <xf numFmtId="188" fontId="19" fillId="36" borderId="11" xfId="48" applyNumberFormat="1" applyFont="1" applyFill="1" applyBorder="1" applyAlignment="1">
      <alignment/>
    </xf>
    <xf numFmtId="188" fontId="9" fillId="0" borderId="0" xfId="48" applyNumberFormat="1" applyFont="1" applyFill="1" applyAlignment="1">
      <alignment/>
    </xf>
    <xf numFmtId="3" fontId="19" fillId="36" borderId="0" xfId="0" applyNumberFormat="1" applyFont="1" applyFill="1" applyAlignment="1">
      <alignment/>
    </xf>
    <xf numFmtId="4" fontId="19" fillId="36" borderId="0" xfId="48" applyNumberFormat="1" applyFont="1" applyFill="1" applyBorder="1" applyAlignment="1">
      <alignment/>
    </xf>
    <xf numFmtId="0" fontId="19" fillId="35" borderId="0" xfId="0" applyFont="1" applyFill="1" applyBorder="1" applyAlignment="1">
      <alignment horizontal="center" wrapText="1"/>
    </xf>
    <xf numFmtId="188" fontId="19" fillId="36" borderId="0" xfId="48" applyNumberFormat="1" applyFont="1" applyFill="1" applyAlignment="1">
      <alignment/>
    </xf>
    <xf numFmtId="188" fontId="9" fillId="36" borderId="10" xfId="48" applyNumberFormat="1" applyFont="1" applyFill="1" applyBorder="1" applyAlignment="1">
      <alignment/>
    </xf>
    <xf numFmtId="188" fontId="9" fillId="36" borderId="0" xfId="48" applyNumberFormat="1" applyFont="1" applyFill="1" applyBorder="1" applyAlignment="1">
      <alignment/>
    </xf>
    <xf numFmtId="188" fontId="19" fillId="36" borderId="10" xfId="48" applyNumberFormat="1" applyFont="1" applyFill="1" applyBorder="1" applyAlignment="1">
      <alignment/>
    </xf>
    <xf numFmtId="188" fontId="9" fillId="36" borderId="0" xfId="48" applyNumberFormat="1" applyFont="1" applyFill="1" applyAlignment="1">
      <alignment/>
    </xf>
    <xf numFmtId="188" fontId="28" fillId="36" borderId="0" xfId="48" applyNumberFormat="1" applyFont="1" applyFill="1" applyBorder="1" applyAlignment="1">
      <alignment/>
    </xf>
    <xf numFmtId="188" fontId="28" fillId="0" borderId="0" xfId="48" applyNumberFormat="1" applyFont="1" applyFill="1" applyAlignment="1">
      <alignment/>
    </xf>
    <xf numFmtId="188" fontId="28" fillId="0" borderId="0" xfId="48" applyNumberFormat="1" applyFont="1" applyFill="1" applyBorder="1" applyAlignment="1">
      <alignment/>
    </xf>
    <xf numFmtId="188" fontId="19" fillId="36" borderId="21" xfId="48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4" fontId="19" fillId="36" borderId="11" xfId="0" applyNumberFormat="1" applyFont="1" applyFill="1" applyBorder="1" applyAlignment="1">
      <alignment/>
    </xf>
    <xf numFmtId="9" fontId="9" fillId="35" borderId="0" xfId="52" applyFont="1" applyFill="1" applyAlignment="1">
      <alignment/>
    </xf>
    <xf numFmtId="197" fontId="5" fillId="35" borderId="0" xfId="52" applyNumberFormat="1" applyFont="1" applyFill="1" applyAlignment="1">
      <alignment/>
    </xf>
    <xf numFmtId="9" fontId="5" fillId="35" borderId="0" xfId="52" applyFont="1" applyFill="1" applyAlignment="1">
      <alignment/>
    </xf>
    <xf numFmtId="3" fontId="5" fillId="35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35" borderId="0" xfId="0" applyNumberFormat="1" applyFont="1" applyFill="1" applyAlignment="1">
      <alignment/>
    </xf>
    <xf numFmtId="3" fontId="19" fillId="35" borderId="0" xfId="48" applyNumberFormat="1" applyFont="1" applyFill="1" applyBorder="1" applyAlignment="1">
      <alignment/>
    </xf>
    <xf numFmtId="0" fontId="0" fillId="35" borderId="0" xfId="0" applyFont="1" applyFill="1" applyAlignment="1">
      <alignment/>
    </xf>
    <xf numFmtId="2" fontId="13" fillId="35" borderId="0" xfId="0" applyNumberFormat="1" applyFont="1" applyFill="1" applyBorder="1" applyAlignment="1">
      <alignment horizontal="center"/>
    </xf>
    <xf numFmtId="188" fontId="9" fillId="35" borderId="25" xfId="48" applyNumberFormat="1" applyFont="1" applyFill="1" applyBorder="1" applyAlignment="1">
      <alignment/>
    </xf>
    <xf numFmtId="188" fontId="9" fillId="35" borderId="18" xfId="48" applyNumberFormat="1" applyFont="1" applyFill="1" applyBorder="1" applyAlignment="1">
      <alignment/>
    </xf>
    <xf numFmtId="0" fontId="31" fillId="37" borderId="0" xfId="54" applyFont="1" applyFill="1" applyAlignment="1">
      <alignment/>
      <protection/>
    </xf>
    <xf numFmtId="0" fontId="32" fillId="37" borderId="0" xfId="54" applyFont="1" applyFill="1" applyAlignment="1">
      <alignment horizontal="left"/>
      <protection/>
    </xf>
    <xf numFmtId="0" fontId="32" fillId="37" borderId="0" xfId="54" applyFont="1" applyFill="1" applyAlignment="1">
      <alignment horizontal="right"/>
      <protection/>
    </xf>
    <xf numFmtId="0" fontId="0" fillId="37" borderId="0" xfId="54" applyFill="1" applyAlignment="1">
      <alignment/>
      <protection/>
    </xf>
    <xf numFmtId="0" fontId="0" fillId="37" borderId="0" xfId="54" applyFont="1" applyFill="1" applyAlignment="1">
      <alignment horizontal="right"/>
      <protection/>
    </xf>
    <xf numFmtId="0" fontId="32" fillId="37" borderId="0" xfId="54" applyFont="1" applyFill="1" applyBorder="1" applyAlignment="1">
      <alignment horizontal="right"/>
      <protection/>
    </xf>
    <xf numFmtId="0" fontId="33" fillId="37" borderId="26" xfId="54" applyFont="1" applyFill="1" applyBorder="1" applyAlignment="1">
      <alignment horizontal="left" vertical="center"/>
      <protection/>
    </xf>
    <xf numFmtId="0" fontId="34" fillId="0" borderId="27" xfId="54" applyFont="1" applyBorder="1" applyAlignment="1">
      <alignment horizontal="right" vertical="center" wrapText="1"/>
      <protection/>
    </xf>
    <xf numFmtId="0" fontId="0" fillId="37" borderId="0" xfId="54" applyFont="1" applyFill="1" applyAlignment="1">
      <alignment/>
      <protection/>
    </xf>
    <xf numFmtId="0" fontId="78" fillId="0" borderId="28" xfId="54" applyFont="1" applyBorder="1" applyAlignment="1">
      <alignment vertical="center"/>
      <protection/>
    </xf>
    <xf numFmtId="0" fontId="79" fillId="0" borderId="29" xfId="54" applyFont="1" applyBorder="1" applyAlignment="1">
      <alignment horizontal="right"/>
      <protection/>
    </xf>
    <xf numFmtId="0" fontId="34" fillId="0" borderId="27" xfId="54" applyFont="1" applyBorder="1" applyAlignment="1">
      <alignment horizontal="right"/>
      <protection/>
    </xf>
    <xf numFmtId="0" fontId="80" fillId="0" borderId="30" xfId="54" applyFont="1" applyBorder="1" applyAlignment="1">
      <alignment horizontal="left" vertical="center"/>
      <protection/>
    </xf>
    <xf numFmtId="0" fontId="81" fillId="0" borderId="30" xfId="54" applyFont="1" applyBorder="1" applyAlignment="1">
      <alignment horizontal="left" vertical="center"/>
      <protection/>
    </xf>
    <xf numFmtId="188" fontId="34" fillId="0" borderId="29" xfId="54" applyNumberFormat="1" applyFont="1" applyBorder="1" applyAlignment="1">
      <alignment vertical="center"/>
      <protection/>
    </xf>
    <xf numFmtId="0" fontId="35" fillId="37" borderId="0" xfId="54" applyFont="1" applyFill="1" applyAlignment="1">
      <alignment/>
      <protection/>
    </xf>
    <xf numFmtId="188" fontId="36" fillId="0" borderId="29" xfId="54" applyNumberFormat="1" applyFont="1" applyBorder="1" applyAlignment="1">
      <alignment vertical="center"/>
      <protection/>
    </xf>
    <xf numFmtId="0" fontId="80" fillId="0" borderId="31" xfId="54" applyFont="1" applyBorder="1" applyAlignment="1">
      <alignment horizontal="left" vertical="center"/>
      <protection/>
    </xf>
    <xf numFmtId="188" fontId="36" fillId="0" borderId="32" xfId="54" applyNumberFormat="1" applyFont="1" applyBorder="1" applyAlignment="1">
      <alignment vertical="center"/>
      <protection/>
    </xf>
    <xf numFmtId="0" fontId="34" fillId="37" borderId="0" xfId="54" applyFont="1" applyFill="1" applyAlignment="1">
      <alignment/>
      <protection/>
    </xf>
    <xf numFmtId="3" fontId="37" fillId="37" borderId="0" xfId="54" applyNumberFormat="1" applyFont="1" applyFill="1" applyAlignment="1">
      <alignment horizontal="right"/>
      <protection/>
    </xf>
    <xf numFmtId="0" fontId="32" fillId="37" borderId="0" xfId="54" applyFont="1" applyFill="1" applyBorder="1" applyAlignment="1">
      <alignment horizontal="left"/>
      <protection/>
    </xf>
    <xf numFmtId="0" fontId="80" fillId="0" borderId="30" xfId="54" applyFont="1" applyBorder="1" applyAlignment="1">
      <alignment horizontal="left" vertical="center" wrapText="1"/>
      <protection/>
    </xf>
    <xf numFmtId="0" fontId="81" fillId="37" borderId="33" xfId="54" applyFont="1" applyFill="1" applyBorder="1" applyAlignment="1">
      <alignment horizontal="left" vertical="center" wrapText="1"/>
      <protection/>
    </xf>
    <xf numFmtId="3" fontId="34" fillId="37" borderId="34" xfId="54" applyNumberFormat="1" applyFont="1" applyFill="1" applyBorder="1" applyAlignment="1">
      <alignment vertical="center"/>
      <protection/>
    </xf>
    <xf numFmtId="188" fontId="34" fillId="37" borderId="35" xfId="54" applyNumberFormat="1" applyFont="1" applyFill="1" applyBorder="1" applyAlignment="1">
      <alignment vertical="center"/>
      <protection/>
    </xf>
    <xf numFmtId="188" fontId="36" fillId="0" borderId="36" xfId="54" applyNumberFormat="1" applyFont="1" applyBorder="1" applyAlignment="1">
      <alignment vertical="center"/>
      <protection/>
    </xf>
    <xf numFmtId="0" fontId="82" fillId="37" borderId="29" xfId="54" applyFont="1" applyFill="1" applyBorder="1" applyAlignment="1">
      <alignment horizontal="right" vertical="center" wrapText="1"/>
      <protection/>
    </xf>
    <xf numFmtId="0" fontId="79" fillId="37" borderId="29" xfId="54" applyFont="1" applyFill="1" applyBorder="1" applyAlignment="1">
      <alignment horizontal="right"/>
      <protection/>
    </xf>
    <xf numFmtId="188" fontId="34" fillId="37" borderId="29" xfId="54" applyNumberFormat="1" applyFont="1" applyFill="1" applyBorder="1" applyAlignment="1">
      <alignment vertical="center"/>
      <protection/>
    </xf>
    <xf numFmtId="188" fontId="36" fillId="37" borderId="29" xfId="54" applyNumberFormat="1" applyFont="1" applyFill="1" applyBorder="1" applyAlignment="1">
      <alignment vertical="center"/>
      <protection/>
    </xf>
    <xf numFmtId="188" fontId="36" fillId="37" borderId="32" xfId="54" applyNumberFormat="1" applyFont="1" applyFill="1" applyBorder="1" applyAlignment="1">
      <alignment vertical="center"/>
      <protection/>
    </xf>
    <xf numFmtId="188" fontId="36" fillId="37" borderId="36" xfId="54" applyNumberFormat="1" applyFont="1" applyFill="1" applyBorder="1" applyAlignment="1">
      <alignment vertical="center"/>
      <protection/>
    </xf>
    <xf numFmtId="0" fontId="38" fillId="37" borderId="0" xfId="54" applyFont="1" applyFill="1" applyBorder="1" applyAlignment="1">
      <alignment horizontal="left"/>
      <protection/>
    </xf>
    <xf numFmtId="0" fontId="83" fillId="0" borderId="29" xfId="54" applyFont="1" applyBorder="1" applyAlignment="1">
      <alignment horizontal="right" vertical="center" wrapText="1"/>
      <protection/>
    </xf>
    <xf numFmtId="0" fontId="81" fillId="37" borderId="26" xfId="54" applyFont="1" applyFill="1" applyBorder="1" applyAlignment="1">
      <alignment horizontal="left" vertical="center" wrapText="1" indent="1"/>
      <protection/>
    </xf>
    <xf numFmtId="0" fontId="81" fillId="37" borderId="26" xfId="54" applyFont="1" applyFill="1" applyBorder="1" applyAlignment="1">
      <alignment horizontal="left" vertical="center" indent="1"/>
      <protection/>
    </xf>
    <xf numFmtId="188" fontId="19" fillId="35" borderId="0" xfId="48" applyNumberFormat="1" applyFont="1" applyFill="1" applyAlignment="1">
      <alignment horizontal="center"/>
    </xf>
    <xf numFmtId="49" fontId="24" fillId="35" borderId="0" xfId="0" applyNumberFormat="1" applyFont="1" applyFill="1" applyAlignment="1">
      <alignment horizontal="center"/>
    </xf>
    <xf numFmtId="0" fontId="19" fillId="35" borderId="0" xfId="0" applyFont="1" applyFill="1" applyAlignment="1">
      <alignment wrapText="1"/>
    </xf>
    <xf numFmtId="49" fontId="24" fillId="35" borderId="10" xfId="48" applyNumberFormat="1" applyFont="1" applyFill="1" applyBorder="1" applyAlignment="1">
      <alignment horizontal="center" vertical="top" wrapText="1"/>
    </xf>
    <xf numFmtId="188" fontId="9" fillId="35" borderId="12" xfId="48" applyNumberFormat="1" applyFont="1" applyFill="1" applyBorder="1" applyAlignment="1">
      <alignment horizontal="center"/>
    </xf>
    <xf numFmtId="188" fontId="19" fillId="35" borderId="0" xfId="48" applyNumberFormat="1" applyFont="1" applyFill="1" applyAlignment="1">
      <alignment horizontal="center" wrapText="1"/>
    </xf>
    <xf numFmtId="188" fontId="6" fillId="0" borderId="0" xfId="48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12" fillId="0" borderId="10" xfId="48" applyNumberFormat="1" applyFont="1" applyFill="1" applyBorder="1" applyAlignment="1">
      <alignment horizontal="left"/>
    </xf>
    <xf numFmtId="49" fontId="12" fillId="0" borderId="0" xfId="48" applyNumberFormat="1" applyFont="1" applyFill="1" applyAlignment="1">
      <alignment horizontal="left"/>
    </xf>
    <xf numFmtId="188" fontId="1" fillId="0" borderId="0" xfId="48" applyNumberFormat="1" applyFont="1" applyAlignment="1">
      <alignment horizontal="center"/>
    </xf>
    <xf numFmtId="190" fontId="1" fillId="0" borderId="0" xfId="48" applyNumberFormat="1" applyFont="1" applyAlignment="1">
      <alignment horizontal="center"/>
    </xf>
    <xf numFmtId="49" fontId="1" fillId="0" borderId="0" xfId="48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48" applyNumberFormat="1" applyFont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B23" sqref="B23"/>
    </sheetView>
  </sheetViews>
  <sheetFormatPr defaultColWidth="11.421875" defaultRowHeight="12.75"/>
  <cols>
    <col min="1" max="1" width="2.7109375" style="0" customWidth="1"/>
    <col min="2" max="2" width="68.8515625" style="0" customWidth="1"/>
  </cols>
  <sheetData>
    <row r="1" spans="1:6" ht="18">
      <c r="A1" s="233"/>
      <c r="B1" s="234"/>
      <c r="C1" s="235"/>
      <c r="D1" s="235"/>
      <c r="E1" s="235"/>
      <c r="F1" s="235"/>
    </row>
    <row r="2" spans="1:6" ht="18">
      <c r="A2" s="233"/>
      <c r="B2" s="254" t="s">
        <v>187</v>
      </c>
      <c r="C2" s="238"/>
      <c r="D2" s="238"/>
      <c r="E2" s="238"/>
      <c r="F2" s="238"/>
    </row>
    <row r="3" spans="1:6" ht="18">
      <c r="A3" s="233"/>
      <c r="B3" s="266" t="s">
        <v>195</v>
      </c>
      <c r="C3" s="238"/>
      <c r="D3" s="238"/>
      <c r="E3" s="238"/>
      <c r="F3" s="238"/>
    </row>
    <row r="4" spans="1:6" ht="33">
      <c r="A4" s="236"/>
      <c r="B4" s="239"/>
      <c r="C4" s="267" t="s">
        <v>197</v>
      </c>
      <c r="D4" s="240" t="s">
        <v>196</v>
      </c>
      <c r="E4" s="260" t="s">
        <v>198</v>
      </c>
      <c r="F4" s="240" t="s">
        <v>193</v>
      </c>
    </row>
    <row r="5" spans="1:6" ht="12.75">
      <c r="A5" s="241"/>
      <c r="B5" s="242"/>
      <c r="C5" s="243" t="s">
        <v>186</v>
      </c>
      <c r="D5" s="244" t="s">
        <v>186</v>
      </c>
      <c r="E5" s="261" t="s">
        <v>186</v>
      </c>
      <c r="F5" s="244" t="s">
        <v>186</v>
      </c>
    </row>
    <row r="6" spans="1:6" ht="12.75">
      <c r="A6" s="241"/>
      <c r="B6" s="245" t="s">
        <v>100</v>
      </c>
      <c r="C6" s="265">
        <v>31725</v>
      </c>
      <c r="D6" s="259">
        <v>32251</v>
      </c>
      <c r="E6" s="265">
        <v>63825</v>
      </c>
      <c r="F6" s="259">
        <v>49326</v>
      </c>
    </row>
    <row r="7" spans="1:6" ht="12.75">
      <c r="A7" s="241"/>
      <c r="B7" s="246" t="s">
        <v>188</v>
      </c>
      <c r="C7" s="262">
        <v>354</v>
      </c>
      <c r="D7" s="247">
        <v>-5496</v>
      </c>
      <c r="E7" s="262">
        <v>-210</v>
      </c>
      <c r="F7" s="247">
        <v>2185</v>
      </c>
    </row>
    <row r="8" spans="1:6" ht="12.75">
      <c r="A8" s="241"/>
      <c r="B8" s="246" t="s">
        <v>192</v>
      </c>
      <c r="C8" s="262">
        <v>-1678</v>
      </c>
      <c r="D8" s="247">
        <v>-583</v>
      </c>
      <c r="E8" s="262">
        <v>3121</v>
      </c>
      <c r="F8" s="247">
        <v>-583</v>
      </c>
    </row>
    <row r="9" spans="1:6" ht="16.5">
      <c r="A9" s="248"/>
      <c r="B9" s="255" t="s">
        <v>189</v>
      </c>
      <c r="C9" s="263">
        <v>-1324</v>
      </c>
      <c r="D9" s="249">
        <v>-6079</v>
      </c>
      <c r="E9" s="263">
        <v>2911</v>
      </c>
      <c r="F9" s="249">
        <v>1602</v>
      </c>
    </row>
    <row r="10" spans="1:6" ht="12.75">
      <c r="A10" s="241"/>
      <c r="B10" s="246" t="s">
        <v>194</v>
      </c>
      <c r="C10" s="262">
        <v>1127</v>
      </c>
      <c r="D10" s="247">
        <v>-8909</v>
      </c>
      <c r="E10" s="262">
        <v>18850</v>
      </c>
      <c r="F10" s="247">
        <v>-10071</v>
      </c>
    </row>
    <row r="11" spans="1:6" ht="12.75">
      <c r="A11" s="248"/>
      <c r="B11" s="255" t="s">
        <v>190</v>
      </c>
      <c r="C11" s="263">
        <v>1127</v>
      </c>
      <c r="D11" s="249">
        <v>-8909</v>
      </c>
      <c r="E11" s="263">
        <v>18850</v>
      </c>
      <c r="F11" s="249">
        <v>-10071</v>
      </c>
    </row>
    <row r="12" spans="1:6" ht="13.5" thickBot="1">
      <c r="A12" s="248"/>
      <c r="B12" s="245" t="s">
        <v>184</v>
      </c>
      <c r="C12" s="263">
        <v>-197</v>
      </c>
      <c r="D12" s="249">
        <v>-14988</v>
      </c>
      <c r="E12" s="263">
        <v>21761</v>
      </c>
      <c r="F12" s="249">
        <v>-8469</v>
      </c>
    </row>
    <row r="13" spans="1:6" ht="12.75">
      <c r="A13" s="248"/>
      <c r="B13" s="250" t="s">
        <v>191</v>
      </c>
      <c r="C13" s="264">
        <v>31528</v>
      </c>
      <c r="D13" s="251">
        <v>17263</v>
      </c>
      <c r="E13" s="264">
        <v>85586</v>
      </c>
      <c r="F13" s="251">
        <v>40857</v>
      </c>
    </row>
    <row r="14" spans="1:6" ht="12.75">
      <c r="A14" s="241"/>
      <c r="B14" s="256" t="s">
        <v>109</v>
      </c>
      <c r="C14" s="257"/>
      <c r="D14" s="257"/>
      <c r="E14" s="257"/>
      <c r="F14" s="257"/>
    </row>
    <row r="15" spans="1:6" ht="12.75">
      <c r="A15" s="241"/>
      <c r="B15" s="268" t="s">
        <v>111</v>
      </c>
      <c r="C15" s="258">
        <v>29078</v>
      </c>
      <c r="D15" s="258">
        <v>15184</v>
      </c>
      <c r="E15" s="258">
        <v>86328</v>
      </c>
      <c r="F15" s="258">
        <v>37242</v>
      </c>
    </row>
    <row r="16" spans="1:6" ht="12.75">
      <c r="A16" s="241"/>
      <c r="B16" s="269" t="s">
        <v>185</v>
      </c>
      <c r="C16" s="258">
        <v>2450</v>
      </c>
      <c r="D16" s="258">
        <v>2079</v>
      </c>
      <c r="E16" s="258">
        <v>-742</v>
      </c>
      <c r="F16" s="258">
        <v>3615</v>
      </c>
    </row>
    <row r="17" spans="1:6" ht="12.75">
      <c r="A17" s="252"/>
      <c r="B17" s="252" t="s">
        <v>142</v>
      </c>
      <c r="C17" s="253"/>
      <c r="D17" s="237"/>
      <c r="E17" s="237"/>
      <c r="F17" s="237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75" zoomScaleNormal="75" zoomScalePageLayoutView="0" workbookViewId="0" topLeftCell="A1">
      <pane xSplit="6" ySplit="9" topLeftCell="G22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1" width="5.57421875" style="4" customWidth="1"/>
    <col min="2" max="2" width="2.8515625" style="4" customWidth="1"/>
    <col min="3" max="3" width="4.00390625" style="4" customWidth="1"/>
    <col min="4" max="4" width="11.421875" style="4" customWidth="1"/>
    <col min="5" max="5" width="19.57421875" style="4" customWidth="1"/>
    <col min="6" max="6" width="9.140625" style="4" customWidth="1"/>
    <col min="7" max="7" width="7.57421875" style="7" customWidth="1"/>
    <col min="8" max="8" width="2.7109375" style="7" customWidth="1"/>
    <col min="9" max="9" width="13.00390625" style="7" customWidth="1"/>
    <col min="10" max="10" width="2.7109375" style="28" hidden="1" customWidth="1"/>
    <col min="11" max="11" width="8.421875" style="7" hidden="1" customWidth="1"/>
    <col min="12" max="12" width="2.421875" style="7" hidden="1" customWidth="1"/>
    <col min="13" max="13" width="1.7109375" style="7" customWidth="1"/>
    <col min="14" max="14" width="3.28125" style="7" customWidth="1"/>
    <col min="15" max="15" width="10.8515625" style="4" customWidth="1"/>
    <col min="16" max="16" width="2.57421875" style="28" customWidth="1"/>
    <col min="17" max="17" width="11.421875" style="4" customWidth="1"/>
    <col min="18" max="18" width="2.140625" style="4" customWidth="1"/>
    <col min="19" max="19" width="0" style="4" hidden="1" customWidth="1"/>
    <col min="20" max="20" width="3.421875" style="4" customWidth="1"/>
    <col min="21" max="21" width="9.421875" style="4" customWidth="1"/>
    <col min="22" max="22" width="2.140625" style="4" customWidth="1"/>
    <col min="23" max="23" width="12.00390625" style="4" customWidth="1"/>
    <col min="24" max="24" width="3.57421875" style="4" hidden="1" customWidth="1"/>
    <col min="25" max="25" width="0" style="4" hidden="1" customWidth="1"/>
    <col min="26" max="26" width="4.421875" style="4" customWidth="1"/>
    <col min="27" max="27" width="9.28125" style="4" customWidth="1"/>
    <col min="28" max="28" width="1.8515625" style="4" customWidth="1"/>
    <col min="29" max="29" width="11.140625" style="4" bestFit="1" customWidth="1"/>
    <col min="30" max="30" width="3.421875" style="4" customWidth="1"/>
    <col min="31" max="31" width="0" style="4" hidden="1" customWidth="1"/>
    <col min="32" max="16384" width="11.421875" style="4" customWidth="1"/>
  </cols>
  <sheetData>
    <row r="1" spans="1:29" ht="15.7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</row>
    <row r="2" spans="1:29" ht="15.75">
      <c r="A2" s="281" t="s">
        <v>18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</row>
    <row r="3" spans="1:29" ht="15.75">
      <c r="A3" s="284" t="s">
        <v>66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</row>
    <row r="4" spans="1:16" ht="7.5" customHeight="1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6:16" ht="15.75" hidden="1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6:16" s="9" customFormat="1" ht="15.75" hidden="1">
      <c r="F6" s="2"/>
      <c r="G6" s="18"/>
      <c r="H6" s="18"/>
      <c r="I6" s="18"/>
      <c r="J6" s="35"/>
      <c r="K6" s="18"/>
      <c r="L6" s="282"/>
      <c r="M6" s="282"/>
      <c r="N6" s="282"/>
      <c r="O6" s="4"/>
      <c r="P6" s="35"/>
    </row>
    <row r="7" spans="6:31" ht="15.75">
      <c r="F7" s="36"/>
      <c r="G7" s="283" t="s">
        <v>46</v>
      </c>
      <c r="H7" s="283"/>
      <c r="I7" s="283"/>
      <c r="J7" s="26"/>
      <c r="K7" s="36"/>
      <c r="L7" s="20"/>
      <c r="M7" s="4"/>
      <c r="N7" s="4"/>
      <c r="O7" s="283" t="s">
        <v>46</v>
      </c>
      <c r="P7" s="283"/>
      <c r="Q7" s="283"/>
      <c r="S7" s="36"/>
      <c r="U7" s="283" t="s">
        <v>47</v>
      </c>
      <c r="V7" s="283"/>
      <c r="W7" s="283"/>
      <c r="Y7" s="36"/>
      <c r="AA7" s="283" t="s">
        <v>47</v>
      </c>
      <c r="AB7" s="283"/>
      <c r="AC7" s="283"/>
      <c r="AE7" s="36"/>
    </row>
    <row r="8" spans="6:31" ht="15.75">
      <c r="F8" s="36"/>
      <c r="G8" s="283" t="s">
        <v>67</v>
      </c>
      <c r="H8" s="283"/>
      <c r="I8" s="283"/>
      <c r="J8" s="26"/>
      <c r="K8" s="36"/>
      <c r="L8" s="20"/>
      <c r="M8" s="4"/>
      <c r="N8" s="4"/>
      <c r="O8" s="283" t="s">
        <v>67</v>
      </c>
      <c r="P8" s="283"/>
      <c r="Q8" s="283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6:31" s="9" customFormat="1" ht="15.75">
      <c r="F9" s="40"/>
      <c r="G9" s="285">
        <v>2001</v>
      </c>
      <c r="H9" s="285"/>
      <c r="I9" s="285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6:31" s="9" customFormat="1" ht="15.7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6:31" ht="6.75" customHeight="1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6:31" ht="15.75" hidden="1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ht="15.7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ht="15.7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6:31" ht="6.75" customHeight="1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ht="15.7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6:31" ht="7.5" customHeight="1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ht="15.7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ht="15.7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ht="15.7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ht="15.7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6:31" ht="9.75" customHeight="1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ht="15.7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ht="15.7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ht="15.7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ht="15.7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6:31" ht="9.75" customHeight="1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2:31" ht="15.75" hidden="1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3:31" ht="15.75" hidden="1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2:31" ht="15.75" hidden="1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6:31" ht="15.75" hidden="1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2:31" ht="15.7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2:31" ht="15.7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2:31" ht="15.7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6:31" ht="6.75" customHeight="1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2:31" ht="9.75" customHeight="1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2:31" ht="15.7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6:31" ht="15.75" hidden="1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ht="15.7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6:31" ht="7.5" customHeight="1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2:31" ht="16.5" thickBot="1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6:31" ht="16.5" thickTop="1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ht="15.7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6:31" ht="4.5" customHeight="1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2:31" ht="16.5" thickBot="1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2:31" ht="16.5" thickBot="1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6:31" ht="16.5" thickTop="1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6:31" ht="15.75" hidden="1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ht="15.7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6:31" ht="7.5" customHeight="1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2:31" ht="16.5" thickBot="1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6:31" ht="5.25" customHeight="1" thickTop="1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2:31" ht="16.5" thickBot="1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2:31" ht="10.5" customHeight="1" thickTop="1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ht="15.7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9:29" ht="15.75">
      <c r="I59" s="7">
        <f>IF(I43='IS-Deutsch_Euro'!K44,"","ERROR")</f>
      </c>
      <c r="Q59" s="7">
        <f>IF(Q43='IS-Deutsch_Euro'!S44,"","ERROR")</f>
      </c>
      <c r="W59" s="7">
        <f>IF(W43='IS-Deutsch_Euro'!Y44,"","ERROR")</f>
      </c>
      <c r="AC59" s="7">
        <f>IF(AC43='IS-Deutsch_Euro'!AE44,"","ERROR")</f>
      </c>
    </row>
    <row r="60" ht="15.75">
      <c r="I60" s="46"/>
    </row>
  </sheetData>
  <sheetProtection/>
  <mergeCells count="11">
    <mergeCell ref="A1:AC1"/>
    <mergeCell ref="O7:Q7"/>
    <mergeCell ref="U7:W7"/>
    <mergeCell ref="AA7:AC7"/>
    <mergeCell ref="L6:N6"/>
    <mergeCell ref="G7:I7"/>
    <mergeCell ref="G9:I9"/>
    <mergeCell ref="A3:AC3"/>
    <mergeCell ref="A2:AC2"/>
    <mergeCell ref="G8:I8"/>
    <mergeCell ref="O8:Q8"/>
  </mergeCells>
  <printOptions horizontalCentered="1" verticalCentered="1"/>
  <pageMargins left="0.2755905511811024" right="0.2755905511811024" top="0.3937007874015748" bottom="0.5118110236220472" header="0.5118110236220472" footer="0.5118110236220472"/>
  <pageSetup fitToHeight="1" fitToWidth="1" horizontalDpi="300" verticalDpi="300" orientation="landscape" paperSize="9" scale="8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8"/>
  <sheetViews>
    <sheetView zoomScale="75" zoomScaleNormal="75" zoomScalePageLayoutView="0" workbookViewId="0" topLeftCell="E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3.28125" style="106" customWidth="1"/>
    <col min="8" max="8" width="11.28125" style="106" hidden="1" customWidth="1"/>
    <col min="9" max="9" width="3.7109375" style="107" customWidth="1"/>
    <col min="10" max="10" width="9.851562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15625" style="107" customWidth="1"/>
    <col min="16" max="16" width="3.140625" style="107" customWidth="1"/>
    <col min="17" max="17" width="11.57421875" style="107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15625" style="108" customWidth="1"/>
    <col min="26" max="26" width="1.7109375" style="108" customWidth="1"/>
    <col min="27" max="27" width="15.7109375" style="108" customWidth="1"/>
    <col min="28" max="28" width="6.00390625" style="154" customWidth="1"/>
    <col min="29" max="29" width="9.00390625" style="109" customWidth="1"/>
    <col min="30" max="30" width="3.57421875" style="109" customWidth="1"/>
    <col min="31" max="31" width="8.28125" style="109" customWidth="1"/>
    <col min="32" max="32" width="7.421875" style="109" customWidth="1"/>
    <col min="33" max="33" width="3.57421875" style="109" customWidth="1"/>
    <col min="34" max="16384" width="11.421875" style="106" customWidth="1"/>
  </cols>
  <sheetData>
    <row r="1" ht="15" customHeight="1"/>
    <row r="2" spans="1:33" ht="15">
      <c r="A2" s="270" t="s">
        <v>87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</row>
    <row r="3" spans="1:33" ht="15">
      <c r="A3" s="270" t="s">
        <v>170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</row>
    <row r="4" spans="1:32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2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71" t="s">
        <v>171</v>
      </c>
      <c r="K5" s="271"/>
      <c r="L5" s="271"/>
      <c r="M5" s="105"/>
      <c r="N5" s="117"/>
      <c r="O5" s="271" t="s">
        <v>174</v>
      </c>
      <c r="P5" s="271"/>
      <c r="Q5" s="271"/>
      <c r="R5" s="105"/>
      <c r="S5" s="117"/>
      <c r="T5" s="271" t="s">
        <v>164</v>
      </c>
      <c r="U5" s="271"/>
      <c r="V5" s="271"/>
      <c r="W5" s="105"/>
      <c r="X5" s="118"/>
      <c r="Y5" s="271" t="s">
        <v>151</v>
      </c>
      <c r="Z5" s="271"/>
      <c r="AA5" s="271"/>
      <c r="AB5" s="155"/>
      <c r="AC5" s="105"/>
      <c r="AD5" s="105"/>
      <c r="AE5" s="105"/>
      <c r="AF5" s="105"/>
    </row>
    <row r="6" spans="1:33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73" t="s">
        <v>172</v>
      </c>
      <c r="K6" s="273"/>
      <c r="L6" s="273"/>
      <c r="M6" s="121"/>
      <c r="N6" s="120"/>
      <c r="O6" s="273" t="s">
        <v>173</v>
      </c>
      <c r="P6" s="273"/>
      <c r="Q6" s="273"/>
      <c r="R6" s="121"/>
      <c r="S6" s="120"/>
      <c r="T6" s="273" t="s">
        <v>175</v>
      </c>
      <c r="U6" s="273"/>
      <c r="V6" s="273"/>
      <c r="W6" s="121"/>
      <c r="X6" s="119"/>
      <c r="Y6" s="273" t="s">
        <v>176</v>
      </c>
      <c r="Z6" s="273"/>
      <c r="AA6" s="273"/>
      <c r="AB6" s="156"/>
      <c r="AC6" s="121"/>
      <c r="AD6" s="121"/>
      <c r="AE6" s="121"/>
      <c r="AF6" s="121"/>
      <c r="AG6" s="166"/>
    </row>
    <row r="7" spans="1:33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74" t="s">
        <v>103</v>
      </c>
      <c r="K7" s="274"/>
      <c r="L7" s="274"/>
      <c r="M7" s="113"/>
      <c r="N7" s="122"/>
      <c r="O7" s="274" t="s">
        <v>103</v>
      </c>
      <c r="P7" s="274"/>
      <c r="Q7" s="274"/>
      <c r="R7" s="113"/>
      <c r="S7" s="122"/>
      <c r="T7" s="274" t="s">
        <v>103</v>
      </c>
      <c r="U7" s="274"/>
      <c r="V7" s="274"/>
      <c r="W7" s="113"/>
      <c r="X7" s="111"/>
      <c r="Y7" s="274" t="s">
        <v>103</v>
      </c>
      <c r="Z7" s="274"/>
      <c r="AA7" s="274"/>
      <c r="AB7" s="123"/>
      <c r="AC7" s="113"/>
      <c r="AD7" s="105"/>
      <c r="AE7" s="105"/>
      <c r="AF7" s="105"/>
      <c r="AG7" s="109"/>
    </row>
    <row r="8" spans="1:33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3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154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3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3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3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3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3" ht="15">
      <c r="A18" s="118" t="s">
        <v>15</v>
      </c>
      <c r="B18" s="118"/>
      <c r="C18" s="118"/>
      <c r="D18" s="118"/>
      <c r="E18" s="118"/>
      <c r="F18" s="118"/>
      <c r="G18" s="118"/>
      <c r="H18" s="183" t="s">
        <v>153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ht="15">
      <c r="A19" s="118" t="s">
        <v>121</v>
      </c>
      <c r="B19" s="118"/>
      <c r="C19" s="118"/>
      <c r="D19" s="118"/>
      <c r="E19" s="118"/>
      <c r="F19" s="118"/>
      <c r="G19" s="118"/>
      <c r="H19" s="183" t="s">
        <v>155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ht="15">
      <c r="A20" s="118" t="s">
        <v>139</v>
      </c>
      <c r="B20" s="118"/>
      <c r="C20" s="118"/>
      <c r="D20" s="118"/>
      <c r="E20" s="118"/>
      <c r="F20" s="118"/>
      <c r="G20" s="118"/>
      <c r="H20" s="183" t="s">
        <v>156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3" ht="15" customHeight="1" hidden="1">
      <c r="A21" s="118" t="s">
        <v>82</v>
      </c>
      <c r="B21" s="118"/>
      <c r="C21" s="118"/>
      <c r="D21" s="118"/>
      <c r="E21" s="118"/>
      <c r="F21" s="118"/>
      <c r="G21" s="118"/>
      <c r="H21" s="183" t="s">
        <v>157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3" ht="6.75" customHeight="1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3" ht="6.75" customHeight="1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3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3" ht="6.75" customHeight="1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3" ht="15.75" customHeight="1">
      <c r="A28" s="118" t="s">
        <v>161</v>
      </c>
      <c r="B28" s="118"/>
      <c r="C28" s="118"/>
      <c r="D28" s="118"/>
      <c r="E28" s="118"/>
      <c r="F28" s="118"/>
      <c r="G28" s="118"/>
      <c r="H28" s="183" t="s">
        <v>163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 t="s">
        <v>160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 t="s">
        <v>160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ht="1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3" ht="15">
      <c r="A32" s="118" t="s">
        <v>141</v>
      </c>
      <c r="B32" s="118"/>
      <c r="C32" s="118"/>
      <c r="D32" s="118"/>
      <c r="E32" s="118"/>
      <c r="F32" s="118"/>
      <c r="G32" s="118"/>
      <c r="H32" s="183" t="s">
        <v>160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1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3" ht="6.75" customHeight="1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3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 t="s">
        <v>158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3" ht="6.75" customHeight="1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3" ht="15">
      <c r="A36" s="118" t="s">
        <v>104</v>
      </c>
      <c r="B36" s="118"/>
      <c r="C36" s="118"/>
      <c r="D36" s="118"/>
      <c r="E36" s="118"/>
      <c r="F36" s="118"/>
      <c r="G36" s="118"/>
      <c r="H36" s="183" t="s">
        <v>158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3" ht="6.75" customHeight="1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3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3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3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3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3" ht="1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3" s="198" customFormat="1" ht="33" customHeight="1">
      <c r="A44" s="272" t="s">
        <v>112</v>
      </c>
      <c r="B44" s="272"/>
      <c r="C44" s="272"/>
      <c r="D44" s="272"/>
      <c r="E44" s="272"/>
      <c r="F44" s="272"/>
      <c r="G44" s="272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3" ht="6.75" customHeight="1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3" ht="15.75" thickBot="1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159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3" ht="15.75" thickTop="1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3" ht="15.75" customHeight="1">
      <c r="A48" s="135" t="s">
        <v>168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2:27" ht="15">
      <c r="L51" s="222"/>
      <c r="Q51" s="222"/>
      <c r="V51" s="222"/>
      <c r="AA51" s="222"/>
    </row>
    <row r="52" spans="12:24" ht="15">
      <c r="L52" s="230"/>
      <c r="V52" s="151"/>
      <c r="W52" s="118"/>
      <c r="X52" s="118"/>
    </row>
    <row r="53" spans="12:24" ht="15">
      <c r="L53" s="230"/>
      <c r="V53" s="151"/>
      <c r="W53" s="118"/>
      <c r="X53" s="118"/>
    </row>
    <row r="54" spans="1:23" ht="15">
      <c r="A54" s="106" t="s">
        <v>7</v>
      </c>
      <c r="V54" s="225"/>
      <c r="W54" s="106"/>
    </row>
    <row r="55" spans="22:23" ht="15">
      <c r="V55" s="225"/>
      <c r="W55" s="106"/>
    </row>
    <row r="56" spans="22:23" ht="15">
      <c r="V56" s="225"/>
      <c r="W56" s="106"/>
    </row>
    <row r="57" spans="22:23" ht="15">
      <c r="V57" s="225"/>
      <c r="W57" s="106"/>
    </row>
    <row r="58" spans="22:23" ht="15">
      <c r="V58" s="225"/>
      <c r="W58" s="106"/>
    </row>
  </sheetData>
  <sheetProtection/>
  <mergeCells count="15">
    <mergeCell ref="A44:G44"/>
    <mergeCell ref="T6:V6"/>
    <mergeCell ref="Y6:AA6"/>
    <mergeCell ref="T7:V7"/>
    <mergeCell ref="Y7:AA7"/>
    <mergeCell ref="J6:L6"/>
    <mergeCell ref="J7:L7"/>
    <mergeCell ref="O6:Q6"/>
    <mergeCell ref="O7:Q7"/>
    <mergeCell ref="A2:AG2"/>
    <mergeCell ref="A3:AG3"/>
    <mergeCell ref="T5:V5"/>
    <mergeCell ref="Y5:AA5"/>
    <mergeCell ref="J5:L5"/>
    <mergeCell ref="O5:Q5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55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75" zoomScaleNormal="75" zoomScalePageLayoutView="0" workbookViewId="0" topLeftCell="A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0.00390625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125" style="107" bestFit="1" customWidth="1"/>
    <col min="13" max="13" width="8.00390625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1875" style="107" bestFit="1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00390625" style="109" bestFit="1" customWidth="1"/>
    <col min="24" max="24" width="3.140625" style="106" customWidth="1"/>
    <col min="25" max="25" width="3.00390625" style="108" customWidth="1"/>
    <col min="26" max="26" width="9.8515625" style="108" customWidth="1"/>
    <col min="27" max="27" width="1.7109375" style="108" customWidth="1"/>
    <col min="28" max="28" width="14.140625" style="108" customWidth="1"/>
    <col min="29" max="29" width="6.00390625" style="154" customWidth="1"/>
    <col min="30" max="30" width="9.00390625" style="109" customWidth="1"/>
    <col min="31" max="31" width="3.57421875" style="109" customWidth="1"/>
    <col min="32" max="32" width="8.28125" style="109" customWidth="1"/>
    <col min="33" max="33" width="7.421875" style="109" customWidth="1"/>
    <col min="34" max="34" width="3.57421875" style="109" customWidth="1"/>
    <col min="35" max="16384" width="11.421875" style="106" customWidth="1"/>
  </cols>
  <sheetData>
    <row r="1" ht="15" customHeight="1"/>
    <row r="2" spans="1:34" ht="15">
      <c r="A2" s="270" t="s">
        <v>87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</row>
    <row r="3" spans="1:34" ht="15">
      <c r="A3" s="275" t="s">
        <v>181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</row>
    <row r="4" spans="1:34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4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71" t="s">
        <v>177</v>
      </c>
      <c r="K5" s="271"/>
      <c r="L5" s="271"/>
      <c r="M5" s="105"/>
      <c r="N5" s="117"/>
      <c r="O5" s="271" t="s">
        <v>179</v>
      </c>
      <c r="P5" s="271"/>
      <c r="Q5" s="271"/>
      <c r="R5" s="105"/>
      <c r="S5" s="117"/>
      <c r="T5" s="271" t="s">
        <v>165</v>
      </c>
      <c r="U5" s="271"/>
      <c r="V5" s="271"/>
      <c r="W5" s="105"/>
      <c r="X5" s="118"/>
      <c r="Y5" s="161"/>
      <c r="Z5" s="271" t="s">
        <v>152</v>
      </c>
      <c r="AA5" s="271"/>
      <c r="AB5" s="271"/>
      <c r="AC5" s="155"/>
      <c r="AD5" s="105"/>
      <c r="AE5" s="105"/>
      <c r="AF5" s="105"/>
      <c r="AG5" s="105"/>
      <c r="AH5" s="105"/>
    </row>
    <row r="6" spans="1:34" s="192" customFormat="1" ht="29.25" customHeight="1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73" t="s">
        <v>178</v>
      </c>
      <c r="K6" s="273"/>
      <c r="L6" s="273"/>
      <c r="M6" s="121"/>
      <c r="N6" s="120"/>
      <c r="O6" s="273" t="s">
        <v>180</v>
      </c>
      <c r="P6" s="273"/>
      <c r="Q6" s="273"/>
      <c r="R6" s="121"/>
      <c r="S6" s="120"/>
      <c r="T6" s="273" t="s">
        <v>182</v>
      </c>
      <c r="U6" s="273"/>
      <c r="V6" s="273"/>
      <c r="W6" s="121"/>
      <c r="X6" s="119"/>
      <c r="Y6" s="162"/>
      <c r="Z6" s="273" t="s">
        <v>183</v>
      </c>
      <c r="AA6" s="273"/>
      <c r="AB6" s="273"/>
      <c r="AC6" s="156"/>
      <c r="AD6" s="121"/>
      <c r="AE6" s="121"/>
      <c r="AF6" s="121"/>
      <c r="AG6" s="121"/>
      <c r="AH6" s="121"/>
    </row>
    <row r="7" spans="1:34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74" t="str">
        <f>"€ '000"</f>
        <v>€ '000</v>
      </c>
      <c r="K7" s="274"/>
      <c r="L7" s="274"/>
      <c r="M7" s="113"/>
      <c r="N7" s="122"/>
      <c r="O7" s="274" t="str">
        <f>"€ '000"</f>
        <v>€ '000</v>
      </c>
      <c r="P7" s="274"/>
      <c r="Q7" s="274"/>
      <c r="R7" s="113"/>
      <c r="S7" s="122"/>
      <c r="T7" s="274" t="str">
        <f>"€ '000"</f>
        <v>€ '000</v>
      </c>
      <c r="U7" s="274"/>
      <c r="V7" s="274"/>
      <c r="W7" s="113"/>
      <c r="X7" s="111"/>
      <c r="Y7" s="123"/>
      <c r="Z7" s="274" t="str">
        <f>"€ '000"</f>
        <v>€ '000</v>
      </c>
      <c r="AA7" s="274"/>
      <c r="AB7" s="274"/>
      <c r="AC7" s="123"/>
      <c r="AD7" s="113"/>
      <c r="AE7" s="105"/>
      <c r="AF7" s="105"/>
      <c r="AG7" s="105"/>
      <c r="AH7" s="105"/>
    </row>
    <row r="8" spans="1:34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4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ht="15">
      <c r="A10" s="127" t="s">
        <v>135</v>
      </c>
      <c r="B10" s="127"/>
      <c r="C10" s="127"/>
      <c r="D10" s="127"/>
      <c r="E10" s="127"/>
      <c r="F10" s="127"/>
      <c r="G10" s="128"/>
      <c r="H10" s="182" t="e">
        <f>+#REF!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/>
      <c r="AB10" s="130" t="e">
        <f>+#REF!</f>
        <v>#REF!</v>
      </c>
      <c r="AC10" s="144"/>
      <c r="AD10" s="97" t="e">
        <f>+AB10/$AB$10</f>
        <v>#REF!</v>
      </c>
      <c r="AE10" s="171"/>
      <c r="AF10" s="98" t="e">
        <f>V10-AB10</f>
        <v>#REF!</v>
      </c>
      <c r="AG10" s="99" t="e">
        <f>V10/AB10-1</f>
        <v>#REF!</v>
      </c>
      <c r="AH10" s="171"/>
      <c r="AJ10" s="195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2" t="s">
        <v>166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ht="15">
      <c r="A12" s="118" t="s">
        <v>20</v>
      </c>
      <c r="B12" s="118"/>
      <c r="C12" s="118"/>
      <c r="D12" s="118"/>
      <c r="E12" s="118"/>
      <c r="F12" s="118"/>
      <c r="G12" s="118"/>
      <c r="H12" s="182" t="s">
        <v>166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24"/>
      <c r="AB12" s="133" t="e">
        <f>+#REF!</f>
        <v>#REF!</v>
      </c>
      <c r="AC12" s="132"/>
      <c r="AD12" s="100" t="e">
        <f>+AB12/-$AB$10</f>
        <v>#REF!</v>
      </c>
      <c r="AE12" s="171"/>
      <c r="AF12" s="98" t="e">
        <f>V12-AB12</f>
        <v>#REF!</v>
      </c>
      <c r="AG12" s="99" t="e">
        <f>V12/AB12-1</f>
        <v>#REF!</v>
      </c>
      <c r="AH12" s="171"/>
      <c r="AJ12" s="195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2" t="s">
        <v>166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4" s="194" customFormat="1" ht="1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166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4" s="194" customFormat="1" ht="7.5" customHeight="1">
      <c r="A15" s="127"/>
      <c r="B15" s="127"/>
      <c r="C15" s="127"/>
      <c r="D15" s="127"/>
      <c r="E15" s="127"/>
      <c r="F15" s="127"/>
      <c r="G15" s="127"/>
      <c r="H15" s="182" t="s">
        <v>166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4" ht="15">
      <c r="A16" s="118" t="s">
        <v>22</v>
      </c>
      <c r="B16" s="118"/>
      <c r="C16" s="118"/>
      <c r="D16" s="118"/>
      <c r="E16" s="118"/>
      <c r="F16" s="118"/>
      <c r="G16" s="118"/>
      <c r="H16" s="182" t="s">
        <v>166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/>
      <c r="AB16" s="124" t="e">
        <f>+#REF!</f>
        <v>#REF!</v>
      </c>
      <c r="AC16" s="132"/>
      <c r="AD16" s="100" t="e">
        <f>+AB16/-$AB$10</f>
        <v>#REF!</v>
      </c>
      <c r="AE16" s="171"/>
      <c r="AF16" s="98" t="e">
        <f>V16-AB16</f>
        <v>#REF!</v>
      </c>
      <c r="AG16" s="99" t="e">
        <f>V16/AB16-1</f>
        <v>#REF!</v>
      </c>
      <c r="AH16" s="171"/>
    </row>
    <row r="17" spans="1:34" ht="15">
      <c r="A17" s="118" t="s">
        <v>23</v>
      </c>
      <c r="B17" s="118"/>
      <c r="C17" s="118"/>
      <c r="D17" s="118"/>
      <c r="E17" s="118"/>
      <c r="F17" s="118"/>
      <c r="G17" s="118"/>
      <c r="H17" s="182" t="s">
        <v>166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/>
      <c r="AB17" s="124" t="e">
        <f>+#REF!</f>
        <v>#REF!</v>
      </c>
      <c r="AC17" s="132"/>
      <c r="AD17" s="100" t="e">
        <f>+AB17/-$AB$10</f>
        <v>#REF!</v>
      </c>
      <c r="AE17" s="171"/>
      <c r="AF17" s="98" t="e">
        <f>V17-AB17</f>
        <v>#REF!</v>
      </c>
      <c r="AG17" s="99" t="e">
        <f>V17/AB17-1</f>
        <v>#REF!</v>
      </c>
      <c r="AH17" s="171"/>
    </row>
    <row r="18" spans="1:34" ht="15">
      <c r="A18" s="118" t="s">
        <v>113</v>
      </c>
      <c r="B18" s="118"/>
      <c r="C18" s="118"/>
      <c r="D18" s="118"/>
      <c r="E18" s="118"/>
      <c r="F18" s="118"/>
      <c r="G18" s="118"/>
      <c r="H18" s="182" t="e">
        <f>+#REF!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/>
      <c r="AB18" s="124" t="e">
        <f>+#REF!</f>
        <v>#REF!</v>
      </c>
      <c r="AC18" s="132"/>
      <c r="AD18" s="100" t="e">
        <f>+AB18/-$AB$10</f>
        <v>#REF!</v>
      </c>
      <c r="AE18" s="173"/>
      <c r="AF18" s="98" t="e">
        <f>V18-AB18</f>
        <v>#REF!</v>
      </c>
      <c r="AG18" s="99" t="e">
        <f>V18/AB18-1</f>
        <v>#REF!</v>
      </c>
      <c r="AH18" s="173"/>
    </row>
    <row r="19" spans="1:36" ht="15">
      <c r="A19" s="118" t="s">
        <v>122</v>
      </c>
      <c r="B19" s="118"/>
      <c r="C19" s="118"/>
      <c r="D19" s="118"/>
      <c r="E19" s="118"/>
      <c r="F19" s="118"/>
      <c r="G19" s="118"/>
      <c r="H19" s="182" t="e">
        <f>+#REF!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32"/>
      <c r="AB19" s="124" t="e">
        <f>+#REF!</f>
        <v>#REF!</v>
      </c>
      <c r="AC19" s="132"/>
      <c r="AD19" s="100" t="e">
        <f>+AB19/$AB$10</f>
        <v>#REF!</v>
      </c>
      <c r="AE19" s="171"/>
      <c r="AF19" s="98" t="e">
        <f>V19-AB19</f>
        <v>#REF!</v>
      </c>
      <c r="AG19" s="99" t="e">
        <f>V19/AB19-1</f>
        <v>#REF!</v>
      </c>
      <c r="AH19" s="171"/>
      <c r="AJ19" s="196"/>
    </row>
    <row r="20" spans="1:36" ht="15">
      <c r="A20" s="118" t="s">
        <v>140</v>
      </c>
      <c r="B20" s="118"/>
      <c r="C20" s="118"/>
      <c r="D20" s="118"/>
      <c r="E20" s="118"/>
      <c r="F20" s="118"/>
      <c r="G20" s="118"/>
      <c r="H20" s="182" t="e">
        <f>+#REF!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32"/>
      <c r="AB20" s="124" t="e">
        <f>+#REF!</f>
        <v>#REF!</v>
      </c>
      <c r="AC20" s="132"/>
      <c r="AD20" s="100" t="e">
        <f>+AB20/-$AB$10</f>
        <v>#REF!</v>
      </c>
      <c r="AE20" s="171"/>
      <c r="AF20" s="98"/>
      <c r="AG20" s="99"/>
      <c r="AH20" s="171"/>
      <c r="AJ20" s="196"/>
    </row>
    <row r="21" spans="1:34" ht="15" hidden="1">
      <c r="A21" s="118" t="s">
        <v>114</v>
      </c>
      <c r="B21" s="118"/>
      <c r="C21" s="118"/>
      <c r="D21" s="118"/>
      <c r="E21" s="118"/>
      <c r="F21" s="118"/>
      <c r="G21" s="118"/>
      <c r="H21" s="182" t="e">
        <f>+#REF!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33" t="e">
        <f>+#REF!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4" ht="6.75" customHeight="1">
      <c r="A22" s="118"/>
      <c r="B22" s="118"/>
      <c r="C22" s="118"/>
      <c r="D22" s="118"/>
      <c r="E22" s="118"/>
      <c r="F22" s="118"/>
      <c r="G22" s="118"/>
      <c r="H22" s="182" t="s">
        <v>166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ht="15">
      <c r="A23" s="135"/>
      <c r="B23" s="135" t="s">
        <v>124</v>
      </c>
      <c r="C23" s="135"/>
      <c r="D23" s="135"/>
      <c r="E23" s="135"/>
      <c r="F23" s="135"/>
      <c r="G23" s="135"/>
      <c r="H23" s="182" t="s">
        <v>166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+#REF!</f>
        <v>#REF!</v>
      </c>
      <c r="U23" s="138"/>
      <c r="V23" s="137"/>
      <c r="W23" s="102" t="e">
        <f>V23/V10</f>
        <v>#REF!</v>
      </c>
      <c r="X23" s="139"/>
      <c r="Y23" s="138"/>
      <c r="Z23" s="137" t="e">
        <f>+#REF!</f>
        <v>#REF!</v>
      </c>
      <c r="AA23" s="138"/>
      <c r="AB23" s="137"/>
      <c r="AC23" s="137"/>
      <c r="AD23" s="102" t="e">
        <f>AB23/AB10</f>
        <v>#REF!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ht="15">
      <c r="A24" s="135"/>
      <c r="B24" s="135" t="s">
        <v>123</v>
      </c>
      <c r="C24" s="135"/>
      <c r="D24" s="135"/>
      <c r="E24" s="135"/>
      <c r="F24" s="135"/>
      <c r="G24" s="135"/>
      <c r="H24" s="182" t="s">
        <v>166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+#REF!</f>
        <v>#REF!</v>
      </c>
      <c r="U24" s="138"/>
      <c r="V24" s="137"/>
      <c r="W24" s="102"/>
      <c r="X24" s="139"/>
      <c r="Y24" s="138"/>
      <c r="Z24" s="137" t="e">
        <f>+#REF!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4" ht="6.75" customHeight="1">
      <c r="A25" s="118"/>
      <c r="B25" s="118"/>
      <c r="C25" s="118"/>
      <c r="D25" s="118"/>
      <c r="E25" s="118"/>
      <c r="F25" s="118"/>
      <c r="G25" s="118"/>
      <c r="H25" s="182" t="s">
        <v>166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4" s="194" customFormat="1" ht="1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166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 t="e">
        <f>+#REF!</f>
        <v>#REF!</v>
      </c>
      <c r="W26" s="97" t="e">
        <f>+V26/$V$10</f>
        <v>#REF!</v>
      </c>
      <c r="X26" s="131"/>
      <c r="Y26" s="140"/>
      <c r="Z26" s="140"/>
      <c r="AA26" s="140"/>
      <c r="AB26" s="141" t="e">
        <f>+#REF!</f>
        <v>#REF!</v>
      </c>
      <c r="AC26" s="144"/>
      <c r="AD26" s="97" t="e">
        <f>+AB26/$AB$10</f>
        <v>#REF!</v>
      </c>
      <c r="AE26" s="171"/>
      <c r="AF26" s="98" t="e">
        <f>V26-AB26</f>
        <v>#REF!</v>
      </c>
      <c r="AG26" s="99" t="e">
        <f>V26/AB26-1</f>
        <v>#REF!</v>
      </c>
      <c r="AH26" s="171"/>
    </row>
    <row r="27" spans="1:34" ht="6.75" customHeight="1">
      <c r="A27" s="118"/>
      <c r="B27" s="118"/>
      <c r="C27" s="118"/>
      <c r="D27" s="118"/>
      <c r="E27" s="118"/>
      <c r="F27" s="118"/>
      <c r="G27" s="118"/>
      <c r="H27" s="182" t="s">
        <v>166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4" ht="18" customHeight="1">
      <c r="A28" s="226" t="s">
        <v>162</v>
      </c>
      <c r="B28" s="226"/>
      <c r="C28" s="226"/>
      <c r="D28" s="226"/>
      <c r="E28" s="226"/>
      <c r="F28" s="226"/>
      <c r="G28" s="226"/>
      <c r="H28" s="182" t="e">
        <f>+#REF!</f>
        <v>#REF!</v>
      </c>
      <c r="I28" s="117"/>
      <c r="J28" s="124"/>
      <c r="K28" s="124"/>
      <c r="L28" s="232" t="e">
        <f>+'GuV_D (2)'!L28</f>
        <v>#REF!</v>
      </c>
      <c r="M28" s="100" t="e">
        <f>+L28/-$L$10</f>
        <v>#REF!</v>
      </c>
      <c r="N28" s="117"/>
      <c r="O28" s="124"/>
      <c r="P28" s="124"/>
      <c r="Q28" s="232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 t="e">
        <f>+AB28/$AB$10</f>
        <v>#REF!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ht="15">
      <c r="A29" s="118" t="s">
        <v>115</v>
      </c>
      <c r="B29" s="118"/>
      <c r="C29" s="118"/>
      <c r="D29" s="118"/>
      <c r="E29" s="118"/>
      <c r="F29" s="118"/>
      <c r="G29" s="118"/>
      <c r="H29" s="182" t="e">
        <f>+#REF!</f>
        <v>#REF!</v>
      </c>
      <c r="I29" s="117"/>
      <c r="J29" s="124"/>
      <c r="K29" s="124"/>
      <c r="L29" s="232" t="e">
        <f>+'GuV_D (2)'!L29</f>
        <v>#REF!</v>
      </c>
      <c r="M29" s="100" t="e">
        <f>+L29/$L$10</f>
        <v>#REF!</v>
      </c>
      <c r="N29" s="117"/>
      <c r="O29" s="124"/>
      <c r="P29" s="124"/>
      <c r="Q29" s="232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ht="15">
      <c r="A30" s="118" t="s">
        <v>118</v>
      </c>
      <c r="B30" s="118"/>
      <c r="C30" s="118"/>
      <c r="D30" s="118"/>
      <c r="E30" s="118"/>
      <c r="F30" s="118"/>
      <c r="G30" s="118"/>
      <c r="H30" s="182" t="e">
        <f>+#REF!</f>
        <v>#REF!</v>
      </c>
      <c r="I30" s="117"/>
      <c r="J30" s="124"/>
      <c r="K30" s="124"/>
      <c r="L30" s="232" t="e">
        <f>+'GuV_D (2)'!L30</f>
        <v>#REF!</v>
      </c>
      <c r="M30" s="100" t="e">
        <f>+L30/-$L$10</f>
        <v>#REF!</v>
      </c>
      <c r="N30" s="117"/>
      <c r="O30" s="124"/>
      <c r="P30" s="124"/>
      <c r="Q30" s="232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ht="1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2" t="e">
        <f>+'GuV_D (2)'!L31</f>
        <v>#REF!</v>
      </c>
      <c r="M31" s="100" t="e">
        <f>+L31/$L$10</f>
        <v>#REF!</v>
      </c>
      <c r="N31" s="117"/>
      <c r="O31" s="124"/>
      <c r="P31" s="124"/>
      <c r="Q31" s="232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4" ht="15">
      <c r="A32" s="118" t="s">
        <v>143</v>
      </c>
      <c r="B32" s="118"/>
      <c r="C32" s="118"/>
      <c r="D32" s="118"/>
      <c r="E32" s="118"/>
      <c r="F32" s="226"/>
      <c r="G32" s="118"/>
      <c r="H32" s="182" t="e">
        <f>+#REF!</f>
        <v>#REF!</v>
      </c>
      <c r="I32" s="117"/>
      <c r="J32" s="124"/>
      <c r="K32" s="124"/>
      <c r="L32" s="231" t="e">
        <f>+'GuV_D (2)'!L32</f>
        <v>#REF!</v>
      </c>
      <c r="M32" s="100" t="e">
        <f>+L32/$L$10</f>
        <v>#REF!</v>
      </c>
      <c r="N32" s="117"/>
      <c r="O32" s="124"/>
      <c r="P32" s="124"/>
      <c r="Q32" s="231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4" ht="6.75" customHeight="1">
      <c r="A33" s="118"/>
      <c r="B33" s="118"/>
      <c r="C33" s="118"/>
      <c r="D33" s="118"/>
      <c r="E33" s="118"/>
      <c r="F33" s="118"/>
      <c r="G33" s="118"/>
      <c r="H33" s="182" t="s">
        <v>166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4" s="194" customFormat="1" ht="15">
      <c r="A34" s="127"/>
      <c r="B34" s="127" t="s">
        <v>116</v>
      </c>
      <c r="C34" s="127"/>
      <c r="D34" s="127"/>
      <c r="E34" s="127"/>
      <c r="F34" s="127"/>
      <c r="G34" s="127"/>
      <c r="H34" s="182" t="e">
        <f>+#REF!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 t="e">
        <f>+#REF!</f>
        <v>#REF!</v>
      </c>
      <c r="W34" s="97" t="e">
        <f>+V34/$V$10</f>
        <v>#REF!</v>
      </c>
      <c r="X34" s="131"/>
      <c r="Y34" s="130"/>
      <c r="Z34" s="130"/>
      <c r="AA34" s="130"/>
      <c r="AB34" s="130" t="e">
        <f>+#REF!</f>
        <v>#REF!</v>
      </c>
      <c r="AC34" s="144"/>
      <c r="AD34" s="97" t="e">
        <f>+AB34/$AB$10</f>
        <v>#REF!</v>
      </c>
      <c r="AE34" s="171"/>
      <c r="AF34" s="98" t="e">
        <f>V34-AB34</f>
        <v>#REF!</v>
      </c>
      <c r="AG34" s="99" t="e">
        <f>V34/AB34-1</f>
        <v>#REF!</v>
      </c>
      <c r="AH34" s="171"/>
    </row>
    <row r="35" spans="1:34" ht="6.75" customHeight="1">
      <c r="A35" s="118"/>
      <c r="B35" s="118"/>
      <c r="C35" s="118"/>
      <c r="D35" s="118"/>
      <c r="E35" s="118"/>
      <c r="F35" s="118"/>
      <c r="G35" s="118"/>
      <c r="H35" s="182" t="s">
        <v>166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4" ht="15">
      <c r="A36" s="118" t="s">
        <v>117</v>
      </c>
      <c r="B36" s="118"/>
      <c r="C36" s="118"/>
      <c r="D36" s="118"/>
      <c r="E36" s="118"/>
      <c r="F36" s="118"/>
      <c r="G36" s="118"/>
      <c r="H36" s="182" t="e">
        <f>+#REF!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4" ht="6" customHeight="1">
      <c r="A37" s="118"/>
      <c r="B37" s="118"/>
      <c r="C37" s="118"/>
      <c r="D37" s="118"/>
      <c r="E37" s="118"/>
      <c r="F37" s="118"/>
      <c r="G37" s="118"/>
      <c r="H37" s="182" t="s">
        <v>166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>
      <c r="A38" s="127" t="s">
        <v>60</v>
      </c>
      <c r="B38" s="127"/>
      <c r="C38" s="127"/>
      <c r="D38" s="127"/>
      <c r="E38" s="118"/>
      <c r="F38" s="118"/>
      <c r="G38" s="118"/>
      <c r="H38" s="182" t="s">
        <v>166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4" ht="15.75" thickTop="1">
      <c r="A39" s="118"/>
      <c r="B39" s="118"/>
      <c r="C39" s="118"/>
      <c r="D39" s="118"/>
      <c r="E39" s="118"/>
      <c r="F39" s="118"/>
      <c r="G39" s="118"/>
      <c r="H39" s="182" t="s">
        <v>166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4" ht="15">
      <c r="A40" s="118" t="s">
        <v>136</v>
      </c>
      <c r="B40" s="118"/>
      <c r="C40" s="118"/>
      <c r="D40" s="118"/>
      <c r="E40" s="118"/>
      <c r="F40" s="118"/>
      <c r="G40" s="118"/>
      <c r="H40" s="182" t="s">
        <v>166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4" ht="15">
      <c r="A41" s="118"/>
      <c r="B41" s="118" t="s">
        <v>137</v>
      </c>
      <c r="C41" s="118"/>
      <c r="D41" s="118"/>
      <c r="E41" s="118"/>
      <c r="F41" s="118"/>
      <c r="G41" s="118"/>
      <c r="H41" s="182" t="s">
        <v>166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00" t="e">
        <f>+V41/$V$10</f>
        <v>#REF!</v>
      </c>
      <c r="X41" s="142"/>
      <c r="Y41" s="124"/>
      <c r="Z41" s="124"/>
      <c r="AA41" s="124"/>
      <c r="AB41" s="124" t="e">
        <f>+#REF!</f>
        <v>#REF!</v>
      </c>
      <c r="AC41" s="132"/>
      <c r="AD41" s="100" t="e">
        <f>+AB41/$AB$10</f>
        <v>#REF!</v>
      </c>
      <c r="AE41" s="171"/>
      <c r="AF41" s="98" t="e">
        <f>V41-AB41</f>
        <v>#REF!</v>
      </c>
      <c r="AG41" s="99" t="e">
        <f>V41/AB41-1</f>
        <v>#REF!</v>
      </c>
      <c r="AH41" s="171"/>
    </row>
    <row r="42" spans="1:34" ht="15">
      <c r="A42" s="118"/>
      <c r="B42" s="118" t="s">
        <v>138</v>
      </c>
      <c r="C42" s="118"/>
      <c r="D42" s="118"/>
      <c r="E42" s="118"/>
      <c r="F42" s="118"/>
      <c r="G42" s="118"/>
      <c r="H42" s="182" t="s">
        <v>166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/>
      <c r="AB42" s="124" t="e">
        <f>+#REF!</f>
        <v>#REF!</v>
      </c>
      <c r="AC42" s="132"/>
      <c r="AD42" s="179" t="e">
        <f>+AB42/$AB$10</f>
        <v>#REF!</v>
      </c>
      <c r="AE42" s="171"/>
      <c r="AF42" s="98" t="e">
        <f>V42-AB42</f>
        <v>#REF!</v>
      </c>
      <c r="AG42" s="99" t="e">
        <f>V42/AB42-1</f>
        <v>#REF!</v>
      </c>
      <c r="AH42" s="171"/>
    </row>
    <row r="43" spans="1:34" ht="15">
      <c r="A43" s="127"/>
      <c r="B43" s="127"/>
      <c r="C43" s="127"/>
      <c r="D43" s="130"/>
      <c r="E43" s="127"/>
      <c r="F43" s="127"/>
      <c r="G43" s="127"/>
      <c r="H43" s="182" t="s">
        <v>166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4" s="198" customFormat="1" ht="33" customHeight="1">
      <c r="A44" s="272" t="s">
        <v>119</v>
      </c>
      <c r="B44" s="272"/>
      <c r="C44" s="272"/>
      <c r="D44" s="272"/>
      <c r="E44" s="272"/>
      <c r="F44" s="272"/>
      <c r="G44" s="272"/>
      <c r="H44" s="182" t="s">
        <v>166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4" ht="6.75" customHeight="1">
      <c r="A45" s="118"/>
      <c r="B45" s="118"/>
      <c r="C45" s="118"/>
      <c r="D45" s="124"/>
      <c r="E45" s="118"/>
      <c r="F45" s="118"/>
      <c r="G45" s="118"/>
      <c r="H45" s="182" t="s">
        <v>166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4" ht="15.75" thickBot="1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+#REF!</f>
        <v>#REF!</v>
      </c>
      <c r="W46" s="105"/>
      <c r="X46" s="105"/>
      <c r="Y46" s="144"/>
      <c r="Z46" s="144"/>
      <c r="AA46" s="144"/>
      <c r="AB46" s="178" t="e">
        <f>+#REF!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4" ht="15.75" thickTop="1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4" ht="15.75" customHeight="1">
      <c r="A48" s="135" t="s">
        <v>169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ht="1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ht="15">
      <c r="A54" s="106" t="s">
        <v>7</v>
      </c>
    </row>
  </sheetData>
  <sheetProtection/>
  <mergeCells count="15">
    <mergeCell ref="A44:G44"/>
    <mergeCell ref="T6:V6"/>
    <mergeCell ref="Z6:AB6"/>
    <mergeCell ref="T7:V7"/>
    <mergeCell ref="Z7:AB7"/>
    <mergeCell ref="J6:L6"/>
    <mergeCell ref="J7:L7"/>
    <mergeCell ref="O6:Q6"/>
    <mergeCell ref="O7:Q7"/>
    <mergeCell ref="A2:AH2"/>
    <mergeCell ref="A3:AH3"/>
    <mergeCell ref="T5:V5"/>
    <mergeCell ref="Z5:AB5"/>
    <mergeCell ref="J5:L5"/>
    <mergeCell ref="O5:Q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2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65" zoomScaleNormal="65" zoomScalePageLayoutView="0" workbookViewId="0" topLeftCell="A1">
      <selection activeCell="R33" sqref="R3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9.8515625" style="106" customWidth="1"/>
    <col min="8" max="8" width="11.28125" style="106" hidden="1" customWidth="1"/>
    <col min="9" max="9" width="11.28125" style="106" customWidth="1"/>
    <col min="10" max="10" width="3.140625" style="106" customWidth="1"/>
    <col min="11" max="11" width="11.28125" style="106" customWidth="1"/>
    <col min="12" max="12" width="7.28125" style="106" customWidth="1"/>
    <col min="13" max="13" width="9.421875" style="106" customWidth="1"/>
    <col min="14" max="14" width="1.57421875" style="106" customWidth="1"/>
    <col min="15" max="15" width="12.00390625" style="106" bestFit="1" customWidth="1"/>
    <col min="16" max="16" width="5.140625" style="106" customWidth="1"/>
    <col min="17" max="17" width="9.8515625" style="108" customWidth="1"/>
    <col min="18" max="18" width="1.7109375" style="108" customWidth="1"/>
    <col min="19" max="19" width="13.421875" style="108" customWidth="1"/>
    <col min="20" max="20" width="3.140625" style="106" customWidth="1"/>
    <col min="21" max="21" width="9.8515625" style="108" customWidth="1"/>
    <col min="22" max="22" width="1.7109375" style="108" customWidth="1"/>
    <col min="23" max="23" width="11.8515625" style="108" bestFit="1" customWidth="1"/>
    <col min="24" max="24" width="11.00390625" style="154" customWidth="1"/>
    <col min="25" max="25" width="10.7109375" style="109" bestFit="1" customWidth="1"/>
    <col min="26" max="26" width="3.421875" style="106" customWidth="1"/>
    <col min="27" max="27" width="12.7109375" style="106" bestFit="1" customWidth="1"/>
    <col min="28" max="28" width="3.8515625" style="106" customWidth="1"/>
    <col min="29" max="29" width="11.281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.00390625" style="106" customWidth="1"/>
    <col min="35" max="35" width="12.7109375" style="106" bestFit="1" customWidth="1"/>
    <col min="36" max="16384" width="11.421875" style="106" customWidth="1"/>
  </cols>
  <sheetData>
    <row r="1" ht="15" customHeight="1"/>
    <row r="2" spans="1:25" ht="15">
      <c r="A2" s="270" t="s">
        <v>87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25" ht="15">
      <c r="A3" s="270" t="s">
        <v>134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4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5" ht="20.25" customHeight="1">
      <c r="A5" s="114"/>
      <c r="B5" s="115"/>
      <c r="C5" s="115"/>
      <c r="D5" s="116"/>
      <c r="E5" s="115"/>
      <c r="F5" s="115"/>
      <c r="G5" s="115"/>
      <c r="H5" s="115"/>
      <c r="I5" s="271" t="s">
        <v>144</v>
      </c>
      <c r="J5" s="271"/>
      <c r="K5" s="271"/>
      <c r="L5" s="115"/>
      <c r="M5" s="271" t="s">
        <v>145</v>
      </c>
      <c r="N5" s="271"/>
      <c r="O5" s="271"/>
      <c r="P5" s="115"/>
      <c r="Q5" s="271" t="s">
        <v>146</v>
      </c>
      <c r="R5" s="271"/>
      <c r="S5" s="271"/>
      <c r="T5" s="118"/>
      <c r="U5" s="271" t="s">
        <v>147</v>
      </c>
      <c r="V5" s="271"/>
      <c r="W5" s="271"/>
      <c r="X5" s="155"/>
      <c r="Y5" s="271" t="s">
        <v>148</v>
      </c>
      <c r="Z5" s="271"/>
      <c r="AA5" s="271"/>
      <c r="AC5" s="271" t="s">
        <v>149</v>
      </c>
      <c r="AD5" s="271"/>
      <c r="AE5" s="271"/>
      <c r="AG5" s="271" t="s">
        <v>150</v>
      </c>
      <c r="AH5" s="271"/>
      <c r="AI5" s="271"/>
    </row>
    <row r="6" spans="1:35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273"/>
      <c r="J6" s="273"/>
      <c r="K6" s="273"/>
      <c r="L6" s="210"/>
      <c r="M6" s="273"/>
      <c r="N6" s="273"/>
      <c r="O6" s="273"/>
      <c r="P6" s="210"/>
      <c r="Q6" s="273"/>
      <c r="R6" s="273"/>
      <c r="S6" s="273"/>
      <c r="T6" s="119"/>
      <c r="U6" s="273"/>
      <c r="V6" s="273"/>
      <c r="W6" s="273"/>
      <c r="X6" s="156"/>
      <c r="Y6" s="273"/>
      <c r="Z6" s="273"/>
      <c r="AA6" s="273"/>
      <c r="AC6" s="273"/>
      <c r="AD6" s="273"/>
      <c r="AE6" s="273"/>
      <c r="AG6" s="273"/>
      <c r="AH6" s="273"/>
      <c r="AI6" s="273"/>
    </row>
    <row r="7" spans="1:35" s="193" customFormat="1" ht="15">
      <c r="A7" s="111"/>
      <c r="B7" s="111"/>
      <c r="C7" s="111"/>
      <c r="D7" s="111"/>
      <c r="E7" s="111"/>
      <c r="F7" s="111"/>
      <c r="G7" s="111"/>
      <c r="H7" s="111"/>
      <c r="I7" s="274" t="s">
        <v>103</v>
      </c>
      <c r="J7" s="274"/>
      <c r="K7" s="274"/>
      <c r="L7" s="111"/>
      <c r="M7" s="274" t="s">
        <v>103</v>
      </c>
      <c r="N7" s="274"/>
      <c r="O7" s="274"/>
      <c r="P7" s="111"/>
      <c r="Q7" s="274" t="s">
        <v>103</v>
      </c>
      <c r="R7" s="274"/>
      <c r="S7" s="274"/>
      <c r="T7" s="111"/>
      <c r="U7" s="274" t="s">
        <v>103</v>
      </c>
      <c r="V7" s="274"/>
      <c r="W7" s="274"/>
      <c r="X7" s="123"/>
      <c r="Y7" s="274" t="s">
        <v>103</v>
      </c>
      <c r="Z7" s="274"/>
      <c r="AA7" s="274"/>
      <c r="AC7" s="274" t="s">
        <v>103</v>
      </c>
      <c r="AD7" s="274"/>
      <c r="AE7" s="274"/>
      <c r="AG7" s="274" t="s">
        <v>103</v>
      </c>
      <c r="AH7" s="274"/>
      <c r="AI7" s="274"/>
    </row>
    <row r="8" spans="1:35" ht="1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5" ht="15" customHeight="1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7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7"/>
    </row>
    <row r="12" spans="1:36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7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7"/>
    </row>
    <row r="14" spans="1:36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7"/>
    </row>
    <row r="15" spans="1:36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7"/>
    </row>
    <row r="16" spans="1:36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aca="true" t="shared" si="0" ref="O16:O21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aca="true" t="shared" si="1" ref="W16:W21">+AA16-S16</f>
        <v>-35861</v>
      </c>
      <c r="X16" s="228"/>
      <c r="Y16" s="124"/>
      <c r="Z16" s="124"/>
      <c r="AA16" s="215">
        <v>-105672</v>
      </c>
      <c r="AC16" s="124"/>
      <c r="AD16" s="124"/>
      <c r="AE16" s="124">
        <f aca="true" t="shared" si="2" ref="AE16:AE21">+AI16-AA16</f>
        <v>-36116</v>
      </c>
      <c r="AG16" s="124"/>
      <c r="AH16" s="124"/>
      <c r="AI16" s="215">
        <v>-141788</v>
      </c>
      <c r="AJ16" s="227"/>
    </row>
    <row r="17" spans="1:36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7"/>
    </row>
    <row r="18" spans="1:36" ht="1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7"/>
    </row>
    <row r="19" spans="1:36" ht="1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7"/>
    </row>
    <row r="20" spans="1:36" ht="1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7"/>
    </row>
    <row r="21" spans="1:36" ht="1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7"/>
    </row>
    <row r="22" spans="1:36" ht="6.75" customHeight="1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7"/>
    </row>
    <row r="23" spans="1:36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7"/>
    </row>
    <row r="24" spans="1:36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7"/>
    </row>
    <row r="25" spans="1:36" ht="6.75" customHeight="1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7"/>
    </row>
    <row r="26" spans="1:36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7"/>
    </row>
    <row r="27" spans="1:35" ht="6.75" customHeight="1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5" ht="15" customHeight="1">
      <c r="A28" s="118" t="s">
        <v>167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5" ht="15" customHeight="1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5" ht="15" customHeight="1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ht="1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ht="1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>
      <c r="A44" s="272" t="s">
        <v>112</v>
      </c>
      <c r="B44" s="272"/>
      <c r="C44" s="272"/>
      <c r="D44" s="272"/>
      <c r="E44" s="272"/>
      <c r="F44" s="272"/>
      <c r="G44" s="272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0.5431159135545424</v>
      </c>
      <c r="AG46" s="144"/>
      <c r="AH46" s="144"/>
      <c r="AI46" s="221">
        <f>+AI41/81309610*1000</f>
        <v>0.6647184754667991</v>
      </c>
    </row>
    <row r="47" spans="1:25" ht="15.75" thickTop="1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25" ht="15.75" customHeight="1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ht="15">
      <c r="S51" s="191"/>
    </row>
    <row r="53" ht="15">
      <c r="S53" s="223"/>
    </row>
    <row r="54" spans="1:23" ht="15">
      <c r="A54" s="106" t="s">
        <v>7</v>
      </c>
      <c r="S54" s="224"/>
      <c r="T54" s="224"/>
      <c r="U54" s="224"/>
      <c r="V54" s="224"/>
      <c r="W54" s="224"/>
    </row>
  </sheetData>
  <sheetProtection/>
  <mergeCells count="24">
    <mergeCell ref="Y7:AA7"/>
    <mergeCell ref="AC7:AE7"/>
    <mergeCell ref="AG7:AI7"/>
    <mergeCell ref="A44:G44"/>
    <mergeCell ref="I7:K7"/>
    <mergeCell ref="M7:O7"/>
    <mergeCell ref="Q7:S7"/>
    <mergeCell ref="U7:W7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A2:Y2"/>
    <mergeCell ref="A3:Y3"/>
    <mergeCell ref="I5:K5"/>
    <mergeCell ref="M5:O5"/>
    <mergeCell ref="Q5:S5"/>
    <mergeCell ref="U5:W5"/>
    <mergeCell ref="Y5:AA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zoomScalePageLayoutView="0" workbookViewId="0" topLeftCell="A2">
      <selection activeCell="Y41" sqref="Y41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3.8515625" style="48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21" width="3.851562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1875" style="48" customWidth="1"/>
  </cols>
  <sheetData>
    <row r="1" ht="15" customHeight="1" hidden="1"/>
    <row r="2" spans="1:24" ht="15">
      <c r="A2" s="276" t="s">
        <v>87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4" ht="15">
      <c r="A3" s="276" t="s">
        <v>95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</row>
    <row r="4" spans="1:22" ht="15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V4" s="48"/>
    </row>
    <row r="5" spans="1:22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2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2" ht="20.25" customHeight="1">
      <c r="A7" s="57"/>
      <c r="B7" s="58"/>
      <c r="C7" s="58"/>
      <c r="D7" s="59"/>
      <c r="E7" s="58"/>
      <c r="F7" s="58"/>
      <c r="G7" s="58"/>
      <c r="H7" s="277" t="s">
        <v>93</v>
      </c>
      <c r="I7" s="277"/>
      <c r="J7" s="277"/>
      <c r="L7" s="62"/>
      <c r="N7" s="277" t="s">
        <v>97</v>
      </c>
      <c r="O7" s="277"/>
      <c r="P7" s="277"/>
      <c r="R7" s="277" t="s">
        <v>47</v>
      </c>
      <c r="S7" s="277"/>
      <c r="T7" s="277"/>
      <c r="V7" s="62"/>
    </row>
    <row r="8" spans="8:24" ht="15.75">
      <c r="H8" s="280"/>
      <c r="I8" s="280"/>
      <c r="J8" s="280"/>
      <c r="L8" s="63"/>
      <c r="N8" s="280"/>
      <c r="O8" s="280"/>
      <c r="P8" s="280"/>
      <c r="R8" s="280"/>
      <c r="S8" s="280"/>
      <c r="T8" s="280"/>
      <c r="V8" s="63"/>
      <c r="X8" s="48" t="s">
        <v>81</v>
      </c>
    </row>
    <row r="9" spans="8:22" ht="15.75">
      <c r="H9" s="279"/>
      <c r="I9" s="279"/>
      <c r="J9" s="279"/>
      <c r="L9" s="65" t="s">
        <v>25</v>
      </c>
      <c r="N9" s="279"/>
      <c r="O9" s="279"/>
      <c r="P9" s="279"/>
      <c r="R9" s="279"/>
      <c r="S9" s="279"/>
      <c r="T9" s="279"/>
      <c r="V9" s="65" t="s">
        <v>25</v>
      </c>
    </row>
    <row r="10" spans="8:22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8:22" ht="10.5" customHeight="1">
      <c r="H11" s="49"/>
      <c r="J11" s="49"/>
      <c r="L11" s="51"/>
      <c r="N11" s="49"/>
      <c r="O11" s="54"/>
      <c r="P11" s="49"/>
      <c r="R11" s="49"/>
      <c r="T11" s="49"/>
      <c r="V11" s="51"/>
    </row>
    <row r="12" spans="8:22" ht="15" customHeight="1" hidden="1">
      <c r="H12" s="49"/>
      <c r="J12" s="49"/>
      <c r="L12" s="51"/>
      <c r="N12" s="49"/>
      <c r="O12" s="54"/>
      <c r="P12" s="49"/>
      <c r="R12" s="49"/>
      <c r="T12" s="49"/>
      <c r="V12" s="51"/>
    </row>
    <row r="13" spans="1:26" ht="1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</v>
      </c>
      <c r="Z13" s="54"/>
    </row>
    <row r="14" spans="1:26" ht="1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0.6393324371290862</v>
      </c>
      <c r="X14" s="52">
        <f>+(T14/J14)-1</f>
        <v>0.9524381696205066</v>
      </c>
      <c r="Z14" s="54"/>
    </row>
    <row r="15" spans="14:26" ht="6" customHeight="1">
      <c r="N15" s="54"/>
      <c r="O15" s="54"/>
      <c r="P15" s="54"/>
      <c r="Z15" s="54"/>
    </row>
    <row r="16" spans="1:26" ht="1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0.3606675628709138</v>
      </c>
      <c r="X16" s="52">
        <f>+(T16/J16)-1</f>
        <v>1.0287716709701216</v>
      </c>
      <c r="Z16" s="54"/>
    </row>
    <row r="17" spans="14:26" ht="7.5" customHeight="1">
      <c r="N17" s="54"/>
      <c r="O17" s="54"/>
      <c r="P17" s="54"/>
      <c r="Z17" s="54"/>
    </row>
    <row r="18" spans="1:26" ht="1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</v>
      </c>
      <c r="Z18" s="54"/>
    </row>
    <row r="19" spans="1:26" ht="15">
      <c r="A19" s="48" t="s">
        <v>26</v>
      </c>
      <c r="J19" s="54">
        <f>-1325</f>
        <v>-1325</v>
      </c>
      <c r="K19" s="68"/>
      <c r="L19" s="67">
        <f>-J19/J$13</f>
        <v>0.028662902632660567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0.03489731903778266</v>
      </c>
      <c r="X19" s="52">
        <f>+(T19/J19)-1</f>
        <v>1.409811320754717</v>
      </c>
      <c r="Z19" s="54"/>
    </row>
    <row r="20" spans="1:26" ht="1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2:26" ht="1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0.9067109910658633</v>
      </c>
      <c r="Z21" s="54"/>
    </row>
    <row r="22" spans="8:26" ht="6.75" customHeight="1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ht="15">
      <c r="A23" s="48" t="s">
        <v>92</v>
      </c>
      <c r="H23" s="53"/>
      <c r="I23" s="53"/>
      <c r="J23" s="54">
        <v>-58</v>
      </c>
      <c r="K23" s="68"/>
      <c r="L23" s="67">
        <f>-J23/J$13</f>
        <v>0.0012546780020334437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0.0012896597702656918</v>
      </c>
      <c r="X23" s="52">
        <f>+(T23/J23)-1</f>
        <v>1.0344827586206895</v>
      </c>
      <c r="Z23" s="54"/>
    </row>
    <row r="24" spans="1:26" ht="15">
      <c r="A24" s="48" t="s">
        <v>83</v>
      </c>
      <c r="H24" s="53"/>
      <c r="I24" s="53"/>
      <c r="J24" s="54">
        <f>113</f>
        <v>113</v>
      </c>
      <c r="K24" s="68"/>
      <c r="L24" s="67">
        <f>-J24/J$13</f>
        <v>-0.0024444588660306747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-0.0031367148649682503</v>
      </c>
      <c r="X24" s="52">
        <f>+(T24/J24)-1</f>
        <v>1.5398230088495577</v>
      </c>
      <c r="Z24" s="54"/>
    </row>
    <row r="25" spans="1:26" ht="15">
      <c r="A25" s="48" t="s">
        <v>82</v>
      </c>
      <c r="H25" s="53"/>
      <c r="J25" s="86">
        <v>-962</v>
      </c>
      <c r="K25" s="68"/>
      <c r="L25" s="67">
        <f>-J25/J$13</f>
        <v>0.020810348930278843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0.0030929975846202607</v>
      </c>
      <c r="X25" s="52">
        <f>+(T25/J25)-1</f>
        <v>-0.7058212058212059</v>
      </c>
      <c r="Z25" s="53"/>
    </row>
    <row r="26" spans="1:26" ht="6.75" customHeight="1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ht="1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-0.027148636078482273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-0.059641299714744744</v>
      </c>
      <c r="X27" s="52">
        <f>+(T27/J27)-1</f>
        <v>3.3482071713147414</v>
      </c>
      <c r="Z27" s="53"/>
    </row>
    <row r="28" spans="9:26" ht="9.75" customHeight="1">
      <c r="I28" s="68"/>
      <c r="L28" s="67"/>
      <c r="N28" s="54"/>
      <c r="O28" s="68"/>
      <c r="P28" s="54"/>
      <c r="S28" s="68"/>
      <c r="V28" s="67"/>
      <c r="Z28" s="53"/>
    </row>
    <row r="29" spans="2:26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3:26" ht="15" customHeight="1" hidden="1">
      <c r="C30" s="48" t="s">
        <v>7</v>
      </c>
      <c r="I30" s="53"/>
      <c r="N30" s="54"/>
      <c r="O30" s="53"/>
      <c r="P30" s="54"/>
      <c r="S30" s="53"/>
      <c r="Z30" s="53"/>
    </row>
    <row r="31" spans="2:26" ht="15" customHeight="1" hidden="1">
      <c r="B31" s="48" t="s">
        <v>40</v>
      </c>
      <c r="J31" s="54">
        <f>+J27+J29</f>
        <v>1255</v>
      </c>
      <c r="L31" s="67">
        <f>J31/J$13</f>
        <v>0.027148636078482273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0.059641299714744744</v>
      </c>
      <c r="Z31" s="53"/>
    </row>
    <row r="32" spans="14:26" ht="15" customHeight="1" hidden="1">
      <c r="N32" s="54"/>
      <c r="O32" s="54"/>
      <c r="P32" s="54"/>
      <c r="Z32" s="53"/>
    </row>
    <row r="33" spans="1:26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ht="15">
      <c r="A34" s="48" t="s">
        <v>90</v>
      </c>
      <c r="J34" s="54">
        <f>-816</f>
        <v>-816</v>
      </c>
      <c r="L34" s="67">
        <f>-J34/J$13</f>
        <v>0.017652021545849828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0.01783665038197974</v>
      </c>
      <c r="X34" s="52">
        <f>+(T34/J34)-1</f>
        <v>1</v>
      </c>
      <c r="Z34" s="53"/>
    </row>
    <row r="35" spans="1:26" ht="1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8:26" ht="6.75" customHeight="1">
      <c r="H36" s="53"/>
      <c r="L36" s="67"/>
      <c r="N36" s="53"/>
      <c r="O36" s="54"/>
      <c r="P36" s="54"/>
      <c r="R36" s="53"/>
      <c r="V36" s="67"/>
      <c r="Z36" s="53"/>
    </row>
    <row r="37" spans="2:26" ht="6" customHeight="1">
      <c r="B37" s="69"/>
      <c r="N37" s="54"/>
      <c r="O37" s="54"/>
      <c r="P37" s="54"/>
      <c r="Z37" s="53"/>
    </row>
    <row r="38" spans="2:26" ht="15">
      <c r="B38" s="48" t="s">
        <v>9</v>
      </c>
      <c r="J38" s="54">
        <f>+J31+J34+J35+J33</f>
        <v>439</v>
      </c>
      <c r="L38" s="67">
        <f>-J38/J$13</f>
        <v>-0.009496614532632444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-0.04180464933276501</v>
      </c>
      <c r="X38" s="52">
        <f>+(T38/J38)-1</f>
        <v>7.712984054669704</v>
      </c>
      <c r="Z38" s="53"/>
    </row>
    <row r="39" spans="1:26" ht="8.25" customHeight="1">
      <c r="A39" s="64" t="s">
        <v>7</v>
      </c>
      <c r="N39" s="54"/>
      <c r="O39" s="54"/>
      <c r="P39" s="54"/>
      <c r="Z39" s="53"/>
    </row>
    <row r="40" spans="14:26" ht="15">
      <c r="N40" s="54"/>
      <c r="O40" s="54"/>
      <c r="P40" s="54"/>
      <c r="Z40" s="53"/>
    </row>
    <row r="41" spans="1:26" ht="15">
      <c r="A41" s="48" t="s">
        <v>85</v>
      </c>
      <c r="J41" s="54">
        <v>-271</v>
      </c>
      <c r="L41" s="67">
        <f>J41/J$13</f>
        <v>-0.0058623748026045384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-0.01221897985726308</v>
      </c>
      <c r="X41" s="52">
        <f>+(T41/J41)-1</f>
        <v>3.1254612546125458</v>
      </c>
      <c r="Z41" s="53"/>
    </row>
    <row r="42" spans="1:26" ht="1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2:26" ht="10.5" customHeight="1">
      <c r="L43" s="67"/>
      <c r="N43" s="54"/>
      <c r="O43" s="54"/>
      <c r="P43" s="54"/>
      <c r="V43" s="67"/>
      <c r="Z43" s="53"/>
    </row>
    <row r="44" spans="2:26" ht="15.75" thickBot="1">
      <c r="B44" s="48" t="s">
        <v>88</v>
      </c>
      <c r="H44" s="53"/>
      <c r="I44" s="53"/>
      <c r="J44" s="85">
        <f>+J38+J41+J42</f>
        <v>168</v>
      </c>
      <c r="L44" s="67">
        <f>-J44/J$13</f>
        <v>-0.003634239730027906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-0.029585669475501928</v>
      </c>
      <c r="X44" s="52">
        <f>+(T44/J44)-1</f>
        <v>15.113095238095237</v>
      </c>
      <c r="Z44" s="53"/>
    </row>
    <row r="45" spans="8:26" ht="15.75" thickTop="1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4" ht="15.75" thickBot="1">
      <c r="B48" s="48" t="s">
        <v>11</v>
      </c>
      <c r="H48" s="71"/>
      <c r="I48" s="53"/>
      <c r="J48" s="72">
        <f>+J44/J55*1000</f>
        <v>0.008556890588948369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</v>
      </c>
      <c r="V48" s="67"/>
      <c r="X48" s="52">
        <f>+(T48/J48)-1</f>
        <v>15.113095238095237</v>
      </c>
    </row>
    <row r="49" spans="1:20" ht="9.75" customHeight="1" thickTop="1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2" ht="15.75" thickBot="1">
      <c r="B50" s="48" t="s">
        <v>12</v>
      </c>
      <c r="H50" s="71"/>
      <c r="I50" s="53"/>
      <c r="J50" s="79">
        <f>+J44/J57*1000</f>
        <v>0.008556890588948369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</v>
      </c>
      <c r="V50" s="67"/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2" ht="15.75" thickBot="1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2" ht="15.75" thickBot="1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2:22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sheetProtection/>
  <mergeCells count="12">
    <mergeCell ref="H8:J8"/>
    <mergeCell ref="N8:P8"/>
    <mergeCell ref="A2:X2"/>
    <mergeCell ref="A3:X3"/>
    <mergeCell ref="N7:P7"/>
    <mergeCell ref="R7:T7"/>
    <mergeCell ref="A4:T4"/>
    <mergeCell ref="N9:P9"/>
    <mergeCell ref="H9:J9"/>
    <mergeCell ref="H7:J7"/>
    <mergeCell ref="R9:T9"/>
    <mergeCell ref="R8:T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zoomScale="75" zoomScaleNormal="75" zoomScalePageLayoutView="0" workbookViewId="0" topLeftCell="A2">
      <selection activeCell="N10" sqref="N10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5.28125" style="48" bestFit="1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8.4218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16384" width="11.421875" style="48" customWidth="1"/>
  </cols>
  <sheetData>
    <row r="1" ht="15" customHeight="1" hidden="1"/>
    <row r="2" spans="1:20" ht="15">
      <c r="A2" s="276" t="s">
        <v>87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</row>
    <row r="3" spans="1:20" ht="15">
      <c r="A3" s="276" t="s">
        <v>95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</row>
    <row r="4" spans="1:20" ht="15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48"/>
      <c r="S4" s="48"/>
      <c r="T4" s="48"/>
    </row>
    <row r="5" spans="1:20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0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0" ht="20.25" customHeight="1">
      <c r="A7" s="57"/>
      <c r="B7" s="58"/>
      <c r="C7" s="58"/>
      <c r="D7" s="59"/>
      <c r="E7" s="58"/>
      <c r="F7" s="58"/>
      <c r="G7" s="58"/>
      <c r="H7" s="277" t="s">
        <v>94</v>
      </c>
      <c r="I7" s="277"/>
      <c r="J7" s="277"/>
      <c r="L7" s="62"/>
      <c r="N7" s="277" t="s">
        <v>98</v>
      </c>
      <c r="O7" s="277"/>
      <c r="P7" s="277"/>
      <c r="R7" s="277" t="s">
        <v>47</v>
      </c>
      <c r="S7" s="277"/>
      <c r="T7" s="277"/>
    </row>
    <row r="8" spans="8:20" ht="15.75">
      <c r="H8" s="280"/>
      <c r="I8" s="280"/>
      <c r="J8" s="280"/>
      <c r="L8" s="63"/>
      <c r="N8" s="280"/>
      <c r="O8" s="280"/>
      <c r="P8" s="280"/>
      <c r="R8" s="280"/>
      <c r="S8" s="280"/>
      <c r="T8" s="280"/>
    </row>
    <row r="9" spans="8:20" ht="15.75">
      <c r="H9" s="279"/>
      <c r="I9" s="279"/>
      <c r="J9" s="279"/>
      <c r="L9" s="65" t="s">
        <v>25</v>
      </c>
      <c r="N9" s="279"/>
      <c r="O9" s="279"/>
      <c r="P9" s="279"/>
      <c r="R9" s="279"/>
      <c r="S9" s="279"/>
      <c r="T9" s="279"/>
    </row>
    <row r="10" spans="8:20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8:20" ht="10.5" customHeight="1">
      <c r="H11" s="49"/>
      <c r="J11" s="49"/>
      <c r="L11" s="51"/>
      <c r="N11" s="49"/>
      <c r="O11" s="54"/>
      <c r="P11" s="49"/>
      <c r="R11" s="49"/>
      <c r="T11" s="49"/>
    </row>
    <row r="12" spans="8:20" ht="15" customHeight="1" hidden="1">
      <c r="H12" s="49"/>
      <c r="J12" s="49"/>
      <c r="L12" s="51"/>
      <c r="N12" s="49"/>
      <c r="O12" s="54"/>
      <c r="P12" s="49"/>
      <c r="R12" s="49"/>
      <c r="T12" s="49"/>
    </row>
    <row r="13" spans="1:20" ht="1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0" ht="15">
      <c r="A14" s="48" t="s">
        <v>3</v>
      </c>
      <c r="H14" s="53"/>
      <c r="J14" s="54">
        <v>-37244</v>
      </c>
      <c r="L14" s="67">
        <f>-J14/J$13</f>
        <v>0.5972226676501716</v>
      </c>
      <c r="N14" s="53"/>
      <c r="O14" s="54"/>
      <c r="P14" s="54">
        <f>+T14-J14</f>
        <v>-34924</v>
      </c>
      <c r="R14" s="53"/>
      <c r="T14" s="54">
        <v>-72168</v>
      </c>
    </row>
    <row r="15" spans="14:16" ht="6" customHeight="1">
      <c r="N15" s="54"/>
      <c r="O15" s="54"/>
      <c r="P15" s="54"/>
    </row>
    <row r="16" spans="1:21" ht="1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</v>
      </c>
    </row>
    <row r="17" spans="14:16" ht="7.5" customHeight="1">
      <c r="N17" s="54"/>
      <c r="O17" s="54"/>
      <c r="P17" s="54"/>
    </row>
    <row r="18" spans="1:20" ht="1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ht="15">
      <c r="A19" s="48" t="s">
        <v>26</v>
      </c>
      <c r="J19" s="54">
        <v>-2569</v>
      </c>
      <c r="K19" s="68"/>
      <c r="L19" s="67">
        <f>-J19/J$13</f>
        <v>0.041194958468298</v>
      </c>
      <c r="N19" s="54"/>
      <c r="O19" s="54"/>
      <c r="P19" s="54">
        <f>+T19-J19</f>
        <v>-3452</v>
      </c>
      <c r="T19" s="54">
        <v>-6021</v>
      </c>
    </row>
    <row r="20" spans="1:18" ht="1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2:20" ht="1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0.09082454058561304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8:19" ht="6.75" customHeight="1">
      <c r="H22" s="53"/>
      <c r="I22" s="53"/>
      <c r="K22" s="68"/>
      <c r="L22" s="67"/>
      <c r="N22" s="53"/>
      <c r="O22" s="53"/>
      <c r="P22" s="54"/>
      <c r="R22" s="53"/>
      <c r="S22" s="53"/>
    </row>
    <row r="23" spans="1:20" ht="1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ht="15">
      <c r="A24" s="48" t="s">
        <v>83</v>
      </c>
      <c r="H24" s="53"/>
      <c r="I24" s="53"/>
      <c r="J24" s="54">
        <v>81</v>
      </c>
      <c r="K24" s="68"/>
      <c r="L24" s="67">
        <f>-J24/J$13</f>
        <v>-0.0012988679003239152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ht="15">
      <c r="A25" s="48" t="s">
        <v>82</v>
      </c>
      <c r="H25" s="53"/>
      <c r="J25" s="86">
        <f>-315</f>
        <v>-315</v>
      </c>
      <c r="K25" s="68"/>
      <c r="L25" s="67">
        <f>-J25/J$13</f>
        <v>0.005051152945704115</v>
      </c>
      <c r="N25" s="53"/>
      <c r="O25" s="54"/>
      <c r="P25" s="54">
        <f>+T25-J25</f>
        <v>-394</v>
      </c>
      <c r="R25" s="53"/>
      <c r="T25" s="86">
        <v>-709</v>
      </c>
    </row>
    <row r="26" spans="1:18" ht="6.75" customHeight="1">
      <c r="A26" s="48" t="s">
        <v>7</v>
      </c>
      <c r="H26" s="53"/>
      <c r="L26" s="67"/>
      <c r="N26" s="53"/>
      <c r="O26" s="54"/>
      <c r="P26" s="54"/>
      <c r="R26" s="53"/>
    </row>
    <row r="27" spans="1:20" ht="1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-0.09374298450979764</v>
      </c>
      <c r="N27" s="54"/>
      <c r="O27" s="68"/>
      <c r="P27" s="54">
        <f>+P16+P18+P19+P21+P25+P23+P24</f>
        <v>5293</v>
      </c>
      <c r="Q27" s="48">
        <f>+P27/P13</f>
        <v>0.0857207637618022</v>
      </c>
      <c r="S27" s="68"/>
      <c r="T27" s="54">
        <f>+T16+T18+T19+T21+T25+T23+T24</f>
        <v>11139</v>
      </c>
    </row>
    <row r="28" spans="9:19" ht="9.75" customHeight="1">
      <c r="I28" s="68"/>
      <c r="L28" s="67"/>
      <c r="N28" s="54"/>
      <c r="O28" s="68"/>
      <c r="P28" s="54"/>
      <c r="S28" s="68"/>
    </row>
    <row r="29" spans="2:20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3:19" ht="15" customHeight="1" hidden="1">
      <c r="C30" s="48" t="s">
        <v>7</v>
      </c>
      <c r="I30" s="53"/>
      <c r="N30" s="54"/>
      <c r="O30" s="53"/>
      <c r="P30" s="54"/>
      <c r="S30" s="53"/>
    </row>
    <row r="31" spans="2:20" ht="15" customHeight="1" hidden="1">
      <c r="B31" s="48" t="s">
        <v>40</v>
      </c>
      <c r="J31" s="54">
        <f>+J27+J29</f>
        <v>5846</v>
      </c>
      <c r="L31" s="67">
        <f>J31/J$13</f>
        <v>0.09374298450979764</v>
      </c>
      <c r="N31" s="54"/>
      <c r="O31" s="54"/>
      <c r="P31" s="54">
        <f>+P27+P29</f>
        <v>5293</v>
      </c>
      <c r="T31" s="54">
        <f>+T27+T29</f>
        <v>11139</v>
      </c>
    </row>
    <row r="32" spans="14:16" ht="15" customHeight="1" hidden="1">
      <c r="N32" s="54"/>
      <c r="O32" s="54"/>
      <c r="P32" s="54"/>
    </row>
    <row r="33" spans="1:20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ht="15">
      <c r="A34" s="48" t="s">
        <v>90</v>
      </c>
      <c r="J34" s="54">
        <f>-642</f>
        <v>-642</v>
      </c>
      <c r="L34" s="67">
        <f>-J34/J$13</f>
        <v>0.01029473076553029</v>
      </c>
      <c r="N34" s="54"/>
      <c r="O34" s="54"/>
      <c r="P34" s="54">
        <f>+T34-J34</f>
        <v>-556</v>
      </c>
      <c r="T34" s="54">
        <v>-1198</v>
      </c>
    </row>
    <row r="35" spans="1:20" ht="15">
      <c r="A35" s="48" t="s">
        <v>91</v>
      </c>
      <c r="J35" s="86">
        <v>31</v>
      </c>
      <c r="L35" s="67">
        <f>-J35/J$13</f>
        <v>-0.0004970975914819922</v>
      </c>
      <c r="N35" s="54"/>
      <c r="O35" s="54"/>
      <c r="P35" s="54">
        <f>+T35-J35</f>
        <v>31</v>
      </c>
      <c r="T35" s="86">
        <v>62</v>
      </c>
    </row>
    <row r="36" spans="8:18" ht="6.75" customHeight="1">
      <c r="H36" s="53"/>
      <c r="L36" s="67"/>
      <c r="N36" s="53"/>
      <c r="O36" s="54"/>
      <c r="P36" s="54"/>
      <c r="R36" s="53"/>
    </row>
    <row r="37" spans="2:16" ht="6" customHeight="1">
      <c r="B37" s="69"/>
      <c r="N37" s="54"/>
      <c r="O37" s="54"/>
      <c r="P37" s="54"/>
    </row>
    <row r="38" spans="2:20" ht="15">
      <c r="B38" s="48" t="s">
        <v>9</v>
      </c>
      <c r="J38" s="54">
        <f>+J31+J34+J35+J33</f>
        <v>5235</v>
      </c>
      <c r="L38" s="67">
        <f>-J38/J$13</f>
        <v>-0.08394535133574933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16" ht="8.25" customHeight="1">
      <c r="A39" s="64" t="s">
        <v>7</v>
      </c>
      <c r="N39" s="54"/>
      <c r="O39" s="54"/>
      <c r="P39" s="54"/>
    </row>
    <row r="40" spans="14:16" ht="15">
      <c r="N40" s="54"/>
      <c r="O40" s="54"/>
      <c r="P40" s="54"/>
    </row>
    <row r="41" spans="1:20" ht="15">
      <c r="A41" s="48" t="s">
        <v>85</v>
      </c>
      <c r="J41" s="54">
        <v>-2522</v>
      </c>
      <c r="L41" s="67">
        <f>J41/J$13</f>
        <v>-0.040441294377986596</v>
      </c>
      <c r="N41" s="89"/>
      <c r="O41" s="54"/>
      <c r="P41" s="54">
        <f>+T41-J41</f>
        <v>-2931</v>
      </c>
      <c r="R41" s="78"/>
      <c r="T41" s="54">
        <v>-5453</v>
      </c>
    </row>
    <row r="42" spans="1:20" ht="1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2:16" ht="10.5" customHeight="1">
      <c r="L43" s="67"/>
      <c r="N43" s="54"/>
      <c r="O43" s="54"/>
      <c r="P43" s="54"/>
    </row>
    <row r="44" spans="2:20" ht="15.75" thickBot="1">
      <c r="B44" s="48" t="s">
        <v>88</v>
      </c>
      <c r="H44" s="53"/>
      <c r="I44" s="53"/>
      <c r="J44" s="85">
        <f>+J38+J41+J42</f>
        <v>2532</v>
      </c>
      <c r="L44" s="67">
        <f>-J44/J$13</f>
        <v>-0.04060164843975498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8:19" ht="15.75" thickTop="1">
      <c r="H45" s="53"/>
      <c r="I45" s="53"/>
      <c r="L45" s="67"/>
      <c r="N45" s="53"/>
      <c r="O45" s="53"/>
      <c r="P45" s="54"/>
      <c r="R45" s="53"/>
      <c r="S45" s="53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0" ht="15.75" thickBot="1">
      <c r="B48" s="48" t="s">
        <v>11</v>
      </c>
      <c r="H48" s="71"/>
      <c r="I48" s="53"/>
      <c r="J48" s="75">
        <f>+J44/J55*1000</f>
        <v>0.09801302969423187</v>
      </c>
      <c r="K48" s="73"/>
      <c r="L48" s="74"/>
      <c r="M48" s="73"/>
      <c r="N48" s="71"/>
      <c r="O48" s="53"/>
      <c r="P48" s="75">
        <f>+P44/P55*1000</f>
        <v>0.019896799866838538</v>
      </c>
      <c r="Q48" s="73"/>
      <c r="R48" s="76"/>
      <c r="S48" s="76"/>
      <c r="T48" s="72">
        <f>+T44/T55*1000</f>
        <v>0.1179098295610704</v>
      </c>
    </row>
    <row r="49" spans="1:20" ht="9.75" customHeight="1" thickTop="1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0" ht="15.75" thickBot="1">
      <c r="B50" s="48" t="s">
        <v>12</v>
      </c>
      <c r="H50" s="71"/>
      <c r="I50" s="53"/>
      <c r="J50" s="75">
        <f>+J44/J57*1000</f>
        <v>0.09801302969423187</v>
      </c>
      <c r="K50" s="73"/>
      <c r="L50" s="74"/>
      <c r="M50" s="73"/>
      <c r="N50" s="71"/>
      <c r="O50" s="53"/>
      <c r="P50" s="75">
        <f>+P44/P57*1000</f>
        <v>0.019896799866838538</v>
      </c>
      <c r="Q50" s="73"/>
      <c r="R50" s="76"/>
      <c r="S50" s="76"/>
      <c r="T50" s="79">
        <f>+T44/T57*1000</f>
        <v>0.1179098295610704</v>
      </c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0" ht="15.75" thickBot="1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0" ht="15.75" thickBot="1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2:20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sheetProtection/>
  <mergeCells count="12">
    <mergeCell ref="A4:Q4"/>
    <mergeCell ref="N9:P9"/>
    <mergeCell ref="H9:J9"/>
    <mergeCell ref="H7:J7"/>
    <mergeCell ref="H8:J8"/>
    <mergeCell ref="N8:P8"/>
    <mergeCell ref="R9:T9"/>
    <mergeCell ref="A2:T2"/>
    <mergeCell ref="A3:T3"/>
    <mergeCell ref="N7:P7"/>
    <mergeCell ref="R7:T7"/>
    <mergeCell ref="R8:T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9"/>
  <sheetViews>
    <sheetView zoomScale="75" zoomScaleNormal="75" zoomScalePageLayoutView="0" workbookViewId="0" topLeftCell="A1">
      <pane xSplit="7" ySplit="10" topLeftCell="R11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15625" style="7" customWidth="1"/>
    <col min="12" max="12" width="2.7109375" style="7" customWidth="1"/>
    <col min="13" max="13" width="11.28125" style="28" hidden="1" customWidth="1"/>
    <col min="14" max="14" width="4.8515625" style="7" hidden="1" customWidth="1"/>
    <col min="15" max="15" width="5.57421875" style="4" hidden="1" customWidth="1"/>
    <col min="16" max="16" width="2.8515625" style="4" customWidth="1"/>
    <col min="17" max="17" width="9.7109375" style="7" customWidth="1"/>
    <col min="18" max="18" width="1.7109375" style="7" customWidth="1"/>
    <col min="19" max="19" width="10.42187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1875" style="7" bestFit="1" customWidth="1"/>
    <col min="26" max="26" width="3.7109375" style="4" customWidth="1"/>
    <col min="27" max="27" width="10.140625" style="28" customWidth="1"/>
    <col min="28" max="28" width="2.8515625" style="4" customWidth="1"/>
    <col min="29" max="29" width="9.7109375" style="7" customWidth="1"/>
    <col min="30" max="30" width="1.7109375" style="7" customWidth="1"/>
    <col min="31" max="31" width="10.421875" style="7" customWidth="1"/>
    <col min="32" max="32" width="3.8515625" style="4" customWidth="1"/>
    <col min="33" max="33" width="10.140625" style="28" customWidth="1"/>
    <col min="34" max="16384" width="11.421875" style="4" customWidth="1"/>
  </cols>
  <sheetData>
    <row r="1" ht="15.75" hidden="1"/>
    <row r="2" spans="1:33" ht="15.75">
      <c r="A2" s="281" t="s">
        <v>73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G2" s="4"/>
    </row>
    <row r="3" spans="1:33" ht="15.75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G3" s="4"/>
    </row>
    <row r="4" spans="1:33" ht="15.75">
      <c r="A4" s="284" t="s">
        <v>74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G4" s="4"/>
    </row>
    <row r="5" spans="1:33" ht="15.75" hidden="1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82"/>
      <c r="R6" s="282"/>
      <c r="S6" s="282"/>
      <c r="U6" s="35"/>
      <c r="W6" s="282"/>
      <c r="X6" s="282"/>
      <c r="Y6" s="282"/>
      <c r="AA6" s="35"/>
      <c r="AC6" s="282"/>
      <c r="AD6" s="282"/>
      <c r="AE6" s="282"/>
      <c r="AG6" s="35"/>
    </row>
    <row r="7" spans="8:33" ht="15.75">
      <c r="H7" s="36"/>
      <c r="I7" s="283" t="s">
        <v>51</v>
      </c>
      <c r="J7" s="283"/>
      <c r="K7" s="283"/>
      <c r="L7" s="26"/>
      <c r="M7" s="36"/>
      <c r="N7" s="20"/>
      <c r="Q7" s="283" t="s">
        <v>51</v>
      </c>
      <c r="R7" s="283"/>
      <c r="S7" s="283"/>
      <c r="U7" s="36"/>
      <c r="W7" s="283" t="s">
        <v>77</v>
      </c>
      <c r="X7" s="283"/>
      <c r="Y7" s="283"/>
      <c r="AA7" s="36"/>
      <c r="AC7" s="283" t="s">
        <v>77</v>
      </c>
      <c r="AD7" s="283"/>
      <c r="AE7" s="283"/>
      <c r="AG7" s="36"/>
    </row>
    <row r="8" spans="8:33" ht="15.75">
      <c r="H8" s="36"/>
      <c r="I8" s="283" t="s">
        <v>75</v>
      </c>
      <c r="J8" s="283"/>
      <c r="K8" s="283"/>
      <c r="L8" s="26"/>
      <c r="M8" s="36"/>
      <c r="N8" s="20"/>
      <c r="Q8" s="283" t="s">
        <v>75</v>
      </c>
      <c r="R8" s="283"/>
      <c r="S8" s="283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8:33" s="9" customFormat="1" ht="15.75">
      <c r="H9" s="40"/>
      <c r="I9" s="285">
        <v>2001</v>
      </c>
      <c r="J9" s="285"/>
      <c r="K9" s="285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8:33" s="9" customFormat="1" ht="15.7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8:33" ht="10.5" customHeight="1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8:33" ht="15.75" hidden="1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ht="15.7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ht="15.7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ht="6" customHeight="1"/>
    <row r="16" spans="1:33" ht="15.7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ht="7.5" customHeight="1"/>
    <row r="18" spans="1:34" ht="15.7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ht="15.7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2" ht="15.7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3" ht="15.7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8:33" ht="6.75" customHeight="1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3" ht="15.7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3" ht="15.7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3" ht="15.7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3" ht="6.75" customHeight="1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3" ht="15.7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8:33" ht="9.75" customHeight="1">
      <c r="H28" s="30"/>
      <c r="J28" s="6"/>
      <c r="M28" s="30"/>
      <c r="R28" s="6"/>
      <c r="U28" s="30"/>
      <c r="X28" s="6"/>
      <c r="AA28" s="30"/>
      <c r="AD28" s="6"/>
      <c r="AG28" s="30"/>
    </row>
    <row r="29" spans="2:33" ht="15.75" hidden="1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3:31" ht="15.75" hidden="1">
      <c r="C30" s="4" t="s">
        <v>7</v>
      </c>
      <c r="J30" s="12"/>
      <c r="R30" s="12"/>
      <c r="S30" s="39"/>
      <c r="X30" s="12"/>
      <c r="Y30" s="39"/>
      <c r="AD30" s="12"/>
      <c r="AE30" s="39"/>
    </row>
    <row r="31" spans="2:33" ht="15.75" hidden="1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ht="15.75" hidden="1"/>
    <row r="33" spans="2:33" ht="15.7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2:33" ht="15.7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2:33" ht="15.7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8:33" ht="6.75" customHeight="1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2:31" ht="6" customHeight="1">
      <c r="B37"/>
      <c r="S37" s="12"/>
      <c r="Y37" s="12"/>
      <c r="AE37" s="12"/>
    </row>
    <row r="38" spans="2:33" ht="15.7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ht="8.25" customHeight="1">
      <c r="A39" s="10" t="s">
        <v>7</v>
      </c>
    </row>
    <row r="40" spans="11:31" ht="15.75">
      <c r="K40" s="4"/>
      <c r="L40" s="4"/>
      <c r="S40" s="4"/>
      <c r="Y40" s="4"/>
      <c r="AE40" s="4"/>
    </row>
    <row r="41" spans="1:33" ht="15.7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ht="15.7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8:33" ht="10.5" customHeight="1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2:33" ht="16.5" thickBot="1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8:33" ht="16.5" thickTop="1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1" ht="15.7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0:31" ht="10.5" customHeight="1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2:33" ht="16.5" thickBot="1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1" ht="9.75" customHeight="1" thickTop="1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2:33" ht="16.5" thickBot="1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0:31" ht="16.5" thickTop="1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1" ht="15.7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ht="15.7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0:31" ht="9" customHeight="1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2:33" ht="16.5" thickBot="1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0:31" ht="8.25" customHeight="1" thickTop="1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2:33" ht="16.5" thickBot="1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2:33" ht="8.25" customHeight="1" thickTop="1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ht="15.7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>
        <f>IF(Y44='GJ 00_01'!AH43,"","Error")</f>
      </c>
      <c r="AA59" s="30"/>
      <c r="AC59" s="12"/>
      <c r="AD59" s="12"/>
      <c r="AE59" s="12">
        <f>IF(AE44='GJ 01_02'!AI43,"","Error")</f>
      </c>
      <c r="AG59" s="30"/>
    </row>
  </sheetData>
  <sheetProtection/>
  <mergeCells count="13">
    <mergeCell ref="I8:K8"/>
    <mergeCell ref="I9:K9"/>
    <mergeCell ref="Q8:S8"/>
    <mergeCell ref="I7:K7"/>
    <mergeCell ref="Q7:S7"/>
    <mergeCell ref="AC6:AE6"/>
    <mergeCell ref="AC7:AE7"/>
    <mergeCell ref="A3:AE3"/>
    <mergeCell ref="A2:AE2"/>
    <mergeCell ref="W6:Y6"/>
    <mergeCell ref="W7:Y7"/>
    <mergeCell ref="Q6:S6"/>
    <mergeCell ref="A4:AE4"/>
  </mergeCells>
  <printOptions horizontalCentered="1"/>
  <pageMargins left="0.28" right="0.28" top="0.37" bottom="0.41" header="0.18" footer="0.2"/>
  <pageSetup fitToHeight="1" fitToWidth="1" horizontalDpi="300" verticalDpi="300" orientation="landscape" paperSize="9" scale="77" r:id="rId1"/>
  <headerFooter alignWithMargins="0">
    <oddFooter>&amp;LAsclepion-Meditec AG
&amp;8&amp;D  &amp;T&amp;R&amp;8&amp;F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8"/>
  <sheetViews>
    <sheetView zoomScale="75" zoomScaleNormal="75" zoomScalePageLayoutView="0" workbookViewId="0" topLeftCell="A2">
      <pane xSplit="7" ySplit="8" topLeftCell="Y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customWidth="1"/>
    <col min="9" max="9" width="1.7109375" style="7" customWidth="1"/>
    <col min="10" max="10" width="11.8515625" style="7" customWidth="1"/>
    <col min="11" max="11" width="4.28125" style="7" customWidth="1"/>
    <col min="12" max="12" width="11.281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15625" style="7" customWidth="1"/>
    <col min="17" max="17" width="4.28125" style="7" customWidth="1"/>
    <col min="18" max="18" width="8.28125" style="28" bestFit="1" customWidth="1"/>
    <col min="19" max="19" width="4.8515625" style="7" customWidth="1"/>
    <col min="20" max="20" width="9.7109375" style="7" customWidth="1"/>
    <col min="21" max="21" width="1.7109375" style="7" customWidth="1"/>
    <col min="22" max="22" width="10.421875" style="7" customWidth="1"/>
    <col min="23" max="23" width="5.57421875" style="4" customWidth="1"/>
    <col min="24" max="24" width="8.28125" style="28" bestFit="1" customWidth="1"/>
    <col min="25" max="25" width="2.8515625" style="4" customWidth="1"/>
    <col min="26" max="26" width="9.7109375" style="7" customWidth="1"/>
    <col min="27" max="27" width="1.7109375" style="7" customWidth="1"/>
    <col min="28" max="28" width="10.421875" style="7" customWidth="1"/>
    <col min="29" max="29" width="4.28125" style="4" customWidth="1"/>
    <col min="30" max="30" width="10.140625" style="28" customWidth="1"/>
    <col min="31" max="31" width="4.00390625" style="4" customWidth="1"/>
    <col min="32" max="32" width="9.7109375" style="7" customWidth="1"/>
    <col min="33" max="33" width="1.7109375" style="7" customWidth="1"/>
    <col min="34" max="34" width="10.421875" style="7" customWidth="1"/>
    <col min="35" max="35" width="5.57421875" style="4" customWidth="1"/>
    <col min="36" max="36" width="10.140625" style="28" customWidth="1"/>
    <col min="37" max="37" width="5.140625" style="4" customWidth="1"/>
    <col min="38" max="16384" width="11.421875" style="4" customWidth="1"/>
  </cols>
  <sheetData>
    <row r="1" ht="15.75" hidden="1"/>
    <row r="2" spans="1:37" ht="15.75">
      <c r="A2" s="281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</row>
    <row r="3" spans="1:37" ht="15.75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</row>
    <row r="4" spans="1:37" ht="15.75">
      <c r="A4" s="284" t="s">
        <v>48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</row>
    <row r="5" spans="1:36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6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82"/>
      <c r="U6" s="282"/>
      <c r="V6" s="282"/>
      <c r="X6" s="35"/>
      <c r="Z6" s="282"/>
      <c r="AA6" s="282"/>
      <c r="AB6" s="282"/>
      <c r="AD6" s="35"/>
      <c r="AF6" s="282"/>
      <c r="AG6" s="282"/>
      <c r="AH6" s="282"/>
      <c r="AJ6" s="35"/>
    </row>
    <row r="7" spans="8:36" ht="15.75">
      <c r="H7" s="283" t="s">
        <v>45</v>
      </c>
      <c r="I7" s="283"/>
      <c r="J7" s="283"/>
      <c r="K7" s="26"/>
      <c r="L7" s="36"/>
      <c r="M7" s="36"/>
      <c r="N7" s="283" t="s">
        <v>46</v>
      </c>
      <c r="O7" s="283"/>
      <c r="P7" s="283"/>
      <c r="Q7" s="26"/>
      <c r="R7" s="36"/>
      <c r="S7" s="20"/>
      <c r="T7" s="283" t="s">
        <v>49</v>
      </c>
      <c r="U7" s="283"/>
      <c r="V7" s="283"/>
      <c r="X7" s="36"/>
      <c r="Z7" s="283" t="s">
        <v>51</v>
      </c>
      <c r="AA7" s="283"/>
      <c r="AB7" s="283"/>
      <c r="AD7" s="36"/>
      <c r="AF7" s="283" t="s">
        <v>53</v>
      </c>
      <c r="AG7" s="283"/>
      <c r="AH7" s="283"/>
      <c r="AJ7" s="36"/>
    </row>
    <row r="8" spans="8:36" ht="15.75">
      <c r="H8" s="283" t="s">
        <v>30</v>
      </c>
      <c r="I8" s="283"/>
      <c r="J8" s="283"/>
      <c r="K8" s="26"/>
      <c r="L8" s="36"/>
      <c r="M8" s="36"/>
      <c r="N8" s="283" t="s">
        <v>44</v>
      </c>
      <c r="O8" s="283"/>
      <c r="P8" s="283"/>
      <c r="Q8" s="26"/>
      <c r="R8" s="36"/>
      <c r="S8" s="20"/>
      <c r="T8" s="283" t="s">
        <v>50</v>
      </c>
      <c r="U8" s="283"/>
      <c r="V8" s="283"/>
      <c r="X8" s="36"/>
      <c r="Z8" s="283" t="s">
        <v>52</v>
      </c>
      <c r="AA8" s="283"/>
      <c r="AB8" s="283"/>
      <c r="AD8" s="36"/>
      <c r="AF8" s="283"/>
      <c r="AG8" s="283"/>
      <c r="AH8" s="283"/>
      <c r="AJ8" s="36"/>
    </row>
    <row r="9" spans="8:36" s="9" customFormat="1" ht="15.75">
      <c r="H9" s="285">
        <v>2000</v>
      </c>
      <c r="I9" s="285"/>
      <c r="J9" s="285"/>
      <c r="K9" s="32"/>
      <c r="L9" s="41" t="s">
        <v>25</v>
      </c>
      <c r="M9" s="40"/>
      <c r="N9" s="285">
        <v>2001</v>
      </c>
      <c r="O9" s="285"/>
      <c r="P9" s="285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8:36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0:36" ht="15.7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0:36" ht="15.75" hidden="1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6" ht="15.7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6" ht="15.7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6" ht="15.7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ht="15.7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ht="15.7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5" ht="15.7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ht="15.7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8:36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ht="15.7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ht="15.7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ht="15.7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ht="15.7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ht="15.7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9:36" ht="15.7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2:36" ht="15.75" hidden="1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3:34" ht="15.75" hidden="1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2:36" ht="15.75" hidden="1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ht="15.75" hidden="1"/>
    <row r="33" spans="2:34" ht="15.7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2:36" ht="15.7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2:36" ht="15.7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8:36" ht="15.7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2:34" ht="15.75">
      <c r="B37"/>
      <c r="V37" s="12"/>
      <c r="AB37" s="12"/>
      <c r="AH37" s="12"/>
    </row>
    <row r="38" spans="2:36" ht="15.7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ht="15.75">
      <c r="A39" s="10" t="s">
        <v>7</v>
      </c>
    </row>
    <row r="40" spans="10:34" ht="15.75" hidden="1">
      <c r="J40" s="4"/>
      <c r="K40" s="4"/>
      <c r="P40" s="4"/>
      <c r="Q40" s="4"/>
      <c r="V40" s="4"/>
      <c r="AB40" s="4"/>
      <c r="AH40" s="4"/>
    </row>
    <row r="41" spans="1:36" ht="15.7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0:36" ht="15.7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2:36" ht="16.5" thickBot="1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9:36" ht="16.5" thickTop="1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4" ht="15.7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9:34" ht="15.7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2:36" ht="16.5" thickBot="1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4" ht="16.5" thickTop="1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2:36" ht="16.5" thickBot="1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9:34" ht="16.5" thickTop="1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4" ht="15.7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ht="15.7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9:34" ht="15.7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2:36" ht="16.5" thickBot="1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9:34" ht="16.5" thickTop="1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2:36" ht="16.5" thickBot="1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2:36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sheetProtection/>
  <mergeCells count="18"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  <mergeCell ref="T7:V7"/>
    <mergeCell ref="Z7:AB7"/>
    <mergeCell ref="A2:AK2"/>
    <mergeCell ref="A3:AK3"/>
    <mergeCell ref="A4:AK4"/>
    <mergeCell ref="T6:V6"/>
    <mergeCell ref="Z6:AB6"/>
    <mergeCell ref="AF6:AH6"/>
  </mergeCells>
  <printOptions/>
  <pageMargins left="0.2" right="0.23" top="0.37" bottom="0.54" header="0.18" footer="0.2"/>
  <pageSetup fitToHeight="1" fitToWidth="1" horizontalDpi="600" verticalDpi="600" orientation="landscape" paperSize="9" scale="59" r:id="rId1"/>
  <headerFooter alignWithMargins="0">
    <oddFooter>&amp;LAsclepion-Meditec AG
&amp;8&amp;D &amp;T&amp;R&amp;8&amp;F  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8"/>
  <sheetViews>
    <sheetView zoomScale="75" zoomScaleNormal="75" zoomScalePageLayoutView="0" workbookViewId="0" topLeftCell="A2">
      <pane xSplit="7" ySplit="8" topLeftCell="AM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hidden="1" customWidth="1"/>
    <col min="9" max="9" width="1.7109375" style="7" hidden="1" customWidth="1"/>
    <col min="10" max="10" width="11.8515625" style="7" hidden="1" customWidth="1"/>
    <col min="11" max="11" width="4.28125" style="7" hidden="1" customWidth="1"/>
    <col min="12" max="12" width="11.281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15625" style="7" hidden="1" customWidth="1"/>
    <col min="17" max="17" width="4.28125" style="7" hidden="1" customWidth="1"/>
    <col min="18" max="18" width="11.28125" style="28" hidden="1" customWidth="1"/>
    <col min="19" max="19" width="4.8515625" style="7" hidden="1" customWidth="1"/>
    <col min="20" max="20" width="4.00390625" style="4" hidden="1" customWidth="1"/>
    <col min="21" max="21" width="9.7109375" style="7" hidden="1" customWidth="1"/>
    <col min="22" max="22" width="1.7109375" style="7" hidden="1" customWidth="1"/>
    <col min="23" max="23" width="10.421875" style="7" hidden="1" customWidth="1"/>
    <col min="24" max="24" width="5.57421875" style="4" hidden="1" customWidth="1"/>
    <col min="25" max="25" width="10.140625" style="28" hidden="1" customWidth="1"/>
    <col min="26" max="26" width="5.140625" style="4" hidden="1" customWidth="1"/>
    <col min="27" max="27" width="7.57421875" style="4" hidden="1" customWidth="1"/>
    <col min="28" max="28" width="4.140625" style="4" hidden="1" customWidth="1"/>
    <col min="29" max="29" width="0" style="4" hidden="1" customWidth="1"/>
    <col min="30" max="30" width="3.57421875" style="4" hidden="1" customWidth="1"/>
    <col min="31" max="31" width="0" style="4" hidden="1" customWidth="1"/>
    <col min="32" max="32" width="5.00390625" style="4" customWidth="1"/>
    <col min="33" max="33" width="8.00390625" style="4" bestFit="1" customWidth="1"/>
    <col min="34" max="34" width="4.421875" style="4" customWidth="1"/>
    <col min="35" max="35" width="11.421875" style="4" customWidth="1"/>
    <col min="36" max="36" width="3.28125" style="4" customWidth="1"/>
    <col min="37" max="37" width="0" style="4" hidden="1" customWidth="1"/>
    <col min="38" max="38" width="3.00390625" style="4" customWidth="1"/>
    <col min="39" max="39" width="11.421875" style="4" customWidth="1"/>
    <col min="40" max="40" width="2.7109375" style="4" customWidth="1"/>
    <col min="41" max="41" width="11.421875" style="4" customWidth="1"/>
    <col min="42" max="42" width="4.57421875" style="4" customWidth="1"/>
    <col min="43" max="43" width="11.421875" style="4" customWidth="1"/>
    <col min="44" max="44" width="5.57421875" style="4" customWidth="1"/>
    <col min="45" max="45" width="11.421875" style="4" customWidth="1"/>
    <col min="46" max="46" width="4.140625" style="4" customWidth="1"/>
    <col min="47" max="47" width="11.421875" style="4" customWidth="1"/>
    <col min="48" max="48" width="4.140625" style="4" customWidth="1"/>
    <col min="49" max="16384" width="11.421875" style="4" customWidth="1"/>
  </cols>
  <sheetData>
    <row r="1" ht="15.75" hidden="1"/>
    <row r="2" spans="1:38" ht="15.75">
      <c r="A2" s="281" t="s">
        <v>73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5"/>
    </row>
    <row r="3" spans="1:38" ht="15.75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5"/>
    </row>
    <row r="4" spans="1:38" ht="15.75">
      <c r="A4" s="284" t="s">
        <v>70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9"/>
    </row>
    <row r="5" spans="1:25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25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82"/>
      <c r="V6" s="282"/>
      <c r="W6" s="282"/>
      <c r="Y6" s="35"/>
    </row>
    <row r="7" spans="8:49" ht="15.75">
      <c r="H7" s="283" t="s">
        <v>45</v>
      </c>
      <c r="I7" s="283"/>
      <c r="J7" s="283"/>
      <c r="K7" s="26"/>
      <c r="L7" s="36"/>
      <c r="M7" s="36"/>
      <c r="N7" s="283" t="s">
        <v>46</v>
      </c>
      <c r="O7" s="283"/>
      <c r="P7" s="283"/>
      <c r="Q7" s="26"/>
      <c r="R7" s="36"/>
      <c r="S7" s="20"/>
      <c r="U7" s="283" t="s">
        <v>53</v>
      </c>
      <c r="V7" s="283"/>
      <c r="W7" s="283"/>
      <c r="Y7" s="36"/>
      <c r="AA7" s="283" t="s">
        <v>49</v>
      </c>
      <c r="AB7" s="283"/>
      <c r="AC7" s="283"/>
      <c r="AE7" s="36"/>
      <c r="AG7" s="283" t="s">
        <v>53</v>
      </c>
      <c r="AH7" s="283"/>
      <c r="AI7" s="283"/>
      <c r="AK7" s="36"/>
      <c r="AL7" s="36"/>
      <c r="AM7" s="283" t="s">
        <v>51</v>
      </c>
      <c r="AN7" s="283"/>
      <c r="AO7" s="283"/>
      <c r="AQ7" s="36"/>
      <c r="AS7" s="283" t="s">
        <v>53</v>
      </c>
      <c r="AT7" s="283"/>
      <c r="AU7" s="283"/>
      <c r="AW7" s="36"/>
    </row>
    <row r="8" spans="8:49" ht="15.75">
      <c r="H8" s="283" t="s">
        <v>30</v>
      </c>
      <c r="I8" s="283"/>
      <c r="J8" s="283"/>
      <c r="K8" s="26"/>
      <c r="L8" s="36"/>
      <c r="M8" s="36"/>
      <c r="N8" s="283" t="s">
        <v>44</v>
      </c>
      <c r="O8" s="283"/>
      <c r="P8" s="283"/>
      <c r="Q8" s="26"/>
      <c r="R8" s="36"/>
      <c r="S8" s="20"/>
      <c r="U8" s="283" t="s">
        <v>71</v>
      </c>
      <c r="V8" s="283"/>
      <c r="W8" s="283"/>
      <c r="Y8" s="36"/>
      <c r="AA8" s="283" t="s">
        <v>50</v>
      </c>
      <c r="AB8" s="283"/>
      <c r="AC8" s="283"/>
      <c r="AE8" s="36"/>
      <c r="AG8" s="283" t="s">
        <v>72</v>
      </c>
      <c r="AH8" s="283"/>
      <c r="AI8" s="283"/>
      <c r="AK8" s="36"/>
      <c r="AL8" s="36"/>
      <c r="AM8" s="283" t="s">
        <v>78</v>
      </c>
      <c r="AN8" s="283"/>
      <c r="AO8" s="283"/>
      <c r="AQ8" s="36"/>
      <c r="AS8" s="283" t="s">
        <v>79</v>
      </c>
      <c r="AT8" s="283"/>
      <c r="AU8" s="283"/>
      <c r="AW8" s="36"/>
    </row>
    <row r="9" spans="8:49" s="9" customFormat="1" ht="15.75">
      <c r="H9" s="285">
        <v>2001</v>
      </c>
      <c r="I9" s="285"/>
      <c r="J9" s="285"/>
      <c r="K9" s="32"/>
      <c r="L9" s="41" t="s">
        <v>25</v>
      </c>
      <c r="M9" s="40"/>
      <c r="N9" s="285">
        <v>2002</v>
      </c>
      <c r="O9" s="285"/>
      <c r="P9" s="285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8:49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0:49" ht="15.7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0:49" ht="15.75" hidden="1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ht="15.7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ht="15.7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0.5109338821713404</v>
      </c>
      <c r="AB14" s="7"/>
      <c r="AC14" s="11">
        <f>+AI14-W14</f>
        <v>11916</v>
      </c>
      <c r="AE14" s="30">
        <f>-AC14/AC$13</f>
        <v>0.5109338821713404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8:49" ht="15.7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ht="15.7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</v>
      </c>
      <c r="AB16" s="7"/>
      <c r="AC16" s="7">
        <f>+AC13+AC14</f>
        <v>-11406</v>
      </c>
      <c r="AE16" s="30">
        <f>AC16/AC$13</f>
        <v>0.4890661178286596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8:49" ht="15.7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ht="15.7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ht="15.75">
      <c r="A19" s="4" t="s">
        <v>26</v>
      </c>
      <c r="H19" s="7"/>
      <c r="J19" s="7">
        <v>-1220</v>
      </c>
      <c r="L19" s="30">
        <f>-J19/J$13</f>
        <v>0.08883710769678875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0.09548923762970586</v>
      </c>
      <c r="AB19" s="7"/>
      <c r="AC19" s="12">
        <f>+AI19-W19</f>
        <v>2227</v>
      </c>
      <c r="AD19" s="6"/>
      <c r="AE19" s="30">
        <f>-AC19/AC$13</f>
        <v>0.09548923762970586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ht="15.7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ht="15.7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8:49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ht="15.75">
      <c r="A23" s="4" t="s">
        <v>33</v>
      </c>
      <c r="H23" s="12"/>
      <c r="I23" s="12"/>
      <c r="J23" s="12">
        <v>-81</v>
      </c>
      <c r="K23" s="12"/>
      <c r="L23" s="30">
        <f>-J23/J$13</f>
        <v>0.005898201412655647</v>
      </c>
      <c r="M23" s="30"/>
      <c r="N23" s="12"/>
      <c r="O23" s="12"/>
      <c r="P23" s="7">
        <f>+W23-J23</f>
        <v>-79</v>
      </c>
      <c r="Q23" s="12"/>
      <c r="R23" s="30">
        <f>-P23/P$13</f>
        <v>0.008238606736886015</v>
      </c>
      <c r="S23" s="12"/>
      <c r="U23" s="12"/>
      <c r="V23" s="12"/>
      <c r="W23" s="7">
        <v>-160</v>
      </c>
      <c r="X23" s="6"/>
      <c r="Y23" s="30">
        <f>-W23/W$13</f>
        <v>0.006860475087899837</v>
      </c>
      <c r="AA23" s="12"/>
      <c r="AB23" s="12"/>
      <c r="AC23" s="12">
        <f>+AI23-W23</f>
        <v>160</v>
      </c>
      <c r="AD23" s="6"/>
      <c r="AE23" s="30">
        <f>-AC23/AC$13</f>
        <v>0.006860475087899837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ht="15.75">
      <c r="A24" s="4" t="s">
        <v>39</v>
      </c>
      <c r="H24" s="12"/>
      <c r="I24" s="12"/>
      <c r="J24" s="12">
        <v>-2</v>
      </c>
      <c r="K24" s="12"/>
      <c r="L24" s="30">
        <f>J24/J$13</f>
        <v>-0.0001456346027816209</v>
      </c>
      <c r="M24" s="30"/>
      <c r="N24" s="12"/>
      <c r="O24" s="12"/>
      <c r="P24" s="7">
        <f>+W24-J24</f>
        <v>-36</v>
      </c>
      <c r="Q24" s="12"/>
      <c r="R24" s="30">
        <f>-P24/P$13</f>
        <v>0.0037543018041505893</v>
      </c>
      <c r="S24" s="12"/>
      <c r="U24" s="12"/>
      <c r="V24" s="12"/>
      <c r="W24" s="7">
        <f>4-112+70</f>
        <v>-38</v>
      </c>
      <c r="X24" s="6"/>
      <c r="Y24" s="30">
        <f>-W24/W$13</f>
        <v>0.0016293628333762112</v>
      </c>
      <c r="AA24" s="12"/>
      <c r="AB24" s="12"/>
      <c r="AC24" s="12">
        <f>+AI24-W24</f>
        <v>38</v>
      </c>
      <c r="AD24" s="6"/>
      <c r="AE24" s="30">
        <f>-AC24/AC$13</f>
        <v>0.0016293628333762112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ht="15.75">
      <c r="A25" s="4" t="s">
        <v>27</v>
      </c>
      <c r="H25" s="12"/>
      <c r="J25" s="11">
        <v>400</v>
      </c>
      <c r="K25" s="12"/>
      <c r="L25" s="30">
        <f>J25/J$13</f>
        <v>0.029126920556324182</v>
      </c>
      <c r="M25" s="30"/>
      <c r="N25" s="12"/>
      <c r="P25" s="11">
        <f>+W25-J25</f>
        <v>-11</v>
      </c>
      <c r="Q25" s="12"/>
      <c r="R25" s="30">
        <f>-P25/P$13</f>
        <v>0.0011471477734904577</v>
      </c>
      <c r="S25" s="12"/>
      <c r="U25" s="12"/>
      <c r="W25" s="11">
        <v>389</v>
      </c>
      <c r="X25" s="6"/>
      <c r="Y25" s="30">
        <f>W25/W$13</f>
        <v>0.01667953005745648</v>
      </c>
      <c r="AA25" s="12"/>
      <c r="AB25" s="7"/>
      <c r="AC25" s="11">
        <f>+AI25-W25</f>
        <v>-389</v>
      </c>
      <c r="AD25" s="6"/>
      <c r="AE25" s="30">
        <f>AC25/AC$13</f>
        <v>0.01667953005745648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ht="15.7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ht="15.7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0.07055996504769534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0.0002143898464968699</v>
      </c>
      <c r="AB27" s="6"/>
      <c r="AC27" s="7">
        <f>+AC16+AC18+AC19+AC21+AC25+AC23+AC24</f>
        <v>5</v>
      </c>
      <c r="AE27" s="30">
        <f>AC27/AC$13</f>
        <v>-0.0002143898464968699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8:49" ht="15.7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2:49" ht="15.75" hidden="1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3:49" ht="15.75" hidden="1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2:49" ht="15.75" hidden="1">
      <c r="B31" s="4" t="s">
        <v>40</v>
      </c>
      <c r="H31" s="7"/>
      <c r="J31" s="7">
        <f>+J27+J29</f>
        <v>969</v>
      </c>
      <c r="L31" s="30">
        <f>J31/J$13</f>
        <v>0.07055996504769534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-0.0002143898464968699</v>
      </c>
      <c r="AB31" s="7"/>
      <c r="AC31" s="7">
        <f>+AC27+AC29</f>
        <v>5</v>
      </c>
      <c r="AE31" s="30">
        <f>AC31/AC$13</f>
        <v>-0.0002143898464968699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8:49" ht="15.75" hidden="1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2:49" ht="15.7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2:49" ht="15.75">
      <c r="B34" s="4" t="s">
        <v>32</v>
      </c>
      <c r="H34" s="7"/>
      <c r="J34" s="7">
        <v>11</v>
      </c>
      <c r="L34" s="30">
        <f>J34/J$13</f>
        <v>0.000800990315298915</v>
      </c>
      <c r="M34" s="30"/>
      <c r="N34" s="7"/>
      <c r="P34" s="7">
        <f>+W34-J34</f>
        <v>-28</v>
      </c>
      <c r="R34" s="30">
        <f>-P34/P$13</f>
        <v>0.002920012514339347</v>
      </c>
      <c r="W34" s="7">
        <f>270-287</f>
        <v>-17</v>
      </c>
      <c r="Y34" s="30">
        <f>-W34/W$13</f>
        <v>0.0007289254780893577</v>
      </c>
      <c r="AA34" s="7"/>
      <c r="AB34" s="7"/>
      <c r="AC34" s="12">
        <f>+AI34-W34</f>
        <v>17</v>
      </c>
      <c r="AE34" s="30">
        <f>AC34/AC$13</f>
        <v>-0.0007289254780893577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2:49" ht="15.7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0.002615556127261813</v>
      </c>
      <c r="AB35" s="7"/>
      <c r="AC35" s="12">
        <f>+AI35-W35</f>
        <v>61</v>
      </c>
      <c r="AE35" s="30">
        <f>-AC35/AC$13</f>
        <v>0.002615556127261813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8:49" ht="15.7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2:49" ht="15.7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2:49" ht="15.75">
      <c r="B38" s="4" t="s">
        <v>9</v>
      </c>
      <c r="H38" s="7"/>
      <c r="J38" s="7">
        <f>+J31+J34+J35+J33</f>
        <v>919</v>
      </c>
      <c r="L38" s="30">
        <f>J38/J$13</f>
        <v>0.0669190999781548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0.0035588714518480407</v>
      </c>
      <c r="AB38" s="7"/>
      <c r="AC38" s="7">
        <f>+AC31+AC34+AC35+AC33</f>
        <v>83</v>
      </c>
      <c r="AE38" s="30">
        <f>AC38/AC$13</f>
        <v>-0.0035588714518480407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ht="15.7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ht="15.7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0.04442590468244864</v>
      </c>
      <c r="W40" s="4">
        <f>216+180+30</f>
        <v>426</v>
      </c>
      <c r="Y40" s="30">
        <f>W40/W$13</f>
        <v>0.018266014921533315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ht="15.75">
      <c r="A41" s="4" t="s">
        <v>31</v>
      </c>
      <c r="H41" s="7"/>
      <c r="J41" s="11">
        <v>-591</v>
      </c>
      <c r="K41" s="12"/>
      <c r="L41" s="30">
        <f>-J41/J$13</f>
        <v>0.04303502512196898</v>
      </c>
      <c r="M41" s="30"/>
      <c r="P41" s="11">
        <f>+W41-J41</f>
        <v>460</v>
      </c>
      <c r="Q41" s="12"/>
      <c r="R41" s="30">
        <f>P41/P$13</f>
        <v>0.04797163416414642</v>
      </c>
      <c r="U41" s="47"/>
      <c r="W41" s="11">
        <v>-131</v>
      </c>
      <c r="Y41" s="30">
        <f>-W41/W$13</f>
        <v>0.0056170139782179915</v>
      </c>
      <c r="AB41" s="7"/>
      <c r="AC41" s="11">
        <f>+AI41-W41</f>
        <v>131</v>
      </c>
      <c r="AE41" s="30">
        <f>-AC41/AC$13</f>
        <v>0.0056170139782179915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8:49" ht="15.7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2:49" ht="16.5" thickBot="1">
      <c r="B43" s="4" t="s">
        <v>16</v>
      </c>
      <c r="H43" s="12"/>
      <c r="I43" s="12"/>
      <c r="J43" s="15">
        <f>+J38+J41</f>
        <v>328</v>
      </c>
      <c r="K43" s="12"/>
      <c r="L43" s="30">
        <f>J43/J$13</f>
        <v>0.02388407485618583</v>
      </c>
      <c r="M43" s="30"/>
      <c r="O43" s="12"/>
      <c r="P43" s="15">
        <f>+P38+P41+P40</f>
        <v>-116</v>
      </c>
      <c r="Q43" s="12"/>
      <c r="R43" s="30">
        <f>-P43/P$13</f>
        <v>0.01209719470226301</v>
      </c>
      <c r="S43" s="12"/>
      <c r="U43" s="12"/>
      <c r="V43" s="12"/>
      <c r="W43" s="15">
        <f>+W38+W41+W40</f>
        <v>212</v>
      </c>
      <c r="Y43" s="30">
        <f>W43/W$13</f>
        <v>0.009090129491467284</v>
      </c>
      <c r="AB43" s="12"/>
      <c r="AC43" s="15">
        <f>+AC38+AC41+AC40</f>
        <v>-212</v>
      </c>
      <c r="AE43" s="30">
        <f>AC43/AC$13</f>
        <v>0.009090129491467284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8:49" ht="16.5" thickTop="1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ht="15.7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8:49" ht="15.7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2:49" ht="16.5" thickBot="1">
      <c r="B47" s="4" t="s">
        <v>11</v>
      </c>
      <c r="H47" s="25"/>
      <c r="I47" s="12"/>
      <c r="J47" s="16">
        <f>+J43*1000/$J$54</f>
        <v>0.05290322580645161</v>
      </c>
      <c r="K47" s="25"/>
      <c r="L47" s="30"/>
      <c r="M47" s="30"/>
      <c r="O47" s="12"/>
      <c r="P47" s="16">
        <f>+P43/P54*1000</f>
        <v>-0.01870967741935484</v>
      </c>
      <c r="Q47" s="25"/>
      <c r="R47" s="30"/>
      <c r="S47" s="25"/>
      <c r="U47" s="25"/>
      <c r="V47" s="12"/>
      <c r="W47" s="16">
        <f>+W43*1000/$W$54</f>
        <v>0.034193548387096775</v>
      </c>
      <c r="Y47" s="30"/>
      <c r="AA47" s="25"/>
      <c r="AB47" s="12"/>
      <c r="AC47" s="16">
        <f>+AC43*1000/AC54</f>
        <v>-0.034193548387096775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2:49" ht="16.5" thickBot="1">
      <c r="B49" s="4" t="s">
        <v>12</v>
      </c>
      <c r="H49" s="25"/>
      <c r="I49" s="12"/>
      <c r="J49" s="24">
        <f>+J43*1000/$J$56</f>
        <v>0.05290322580645161</v>
      </c>
      <c r="K49" s="33"/>
      <c r="L49" s="30"/>
      <c r="M49" s="30"/>
      <c r="O49" s="12"/>
      <c r="P49" s="24">
        <f>+P43/P56*1000</f>
        <v>-0.01870967741935484</v>
      </c>
      <c r="Q49" s="33"/>
      <c r="R49" s="30"/>
      <c r="S49" s="25"/>
      <c r="U49" s="25"/>
      <c r="V49" s="12"/>
      <c r="W49" s="24">
        <f>+W43*1000/$W$56</f>
        <v>0.034193548387096775</v>
      </c>
      <c r="Y49" s="30"/>
      <c r="AA49" s="25"/>
      <c r="AB49" s="12"/>
      <c r="AC49" s="24">
        <f>+AC43*1000/AC56</f>
        <v>-0.034193548387096775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8:43" ht="16.5" thickTop="1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3" ht="15.7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3" ht="15.7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8:43" ht="15.7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2:47" ht="16.5" thickBot="1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8:47" ht="16.5" thickTop="1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2:47" ht="16.5" thickBot="1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2:25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25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sheetProtection/>
  <mergeCells count="20">
    <mergeCell ref="AM7:AO7"/>
    <mergeCell ref="AS7:AU7"/>
    <mergeCell ref="AM8:AO8"/>
    <mergeCell ref="AS8:AU8"/>
    <mergeCell ref="U6:W6"/>
    <mergeCell ref="A4:AK4"/>
    <mergeCell ref="A3:AK3"/>
    <mergeCell ref="A2:AK2"/>
    <mergeCell ref="AA7:AC7"/>
    <mergeCell ref="AA8:AC8"/>
    <mergeCell ref="AG7:AI7"/>
    <mergeCell ref="AG8:AI8"/>
    <mergeCell ref="H9:J9"/>
    <mergeCell ref="N9:P9"/>
    <mergeCell ref="U7:W7"/>
    <mergeCell ref="H8:J8"/>
    <mergeCell ref="N8:P8"/>
    <mergeCell ref="U8:W8"/>
    <mergeCell ref="H7:J7"/>
    <mergeCell ref="N7:P7"/>
  </mergeCells>
  <printOptions/>
  <pageMargins left="0.35" right="0.23" top="0.37" bottom="0.56" header="0.18" footer="0.22"/>
  <pageSetup fitToHeight="1" fitToWidth="1" horizontalDpi="600" verticalDpi="600" orientation="landscape" paperSize="9" scale="67" r:id="rId1"/>
  <headerFooter alignWithMargins="0">
    <oddFooter>&amp;LAsclepion-Meditec AG
&amp;8&amp;D  &amp;T&amp;R&amp;8&amp;F  &amp;A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Angermann, Heike</dc:creator>
  <cp:keywords/>
  <dc:description/>
  <cp:lastModifiedBy>Pfeil, Mandy</cp:lastModifiedBy>
  <cp:lastPrinted>2016-10-28T14:59:05Z</cp:lastPrinted>
  <dcterms:created xsi:type="dcterms:W3CDTF">2000-02-07T11:43:37Z</dcterms:created>
  <dcterms:modified xsi:type="dcterms:W3CDTF">2017-05-09T07:07:12Z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