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3_GJ_1718\4_Jahresabschluss\040_Webseitenaktualisierung\Zahlen\"/>
    </mc:Choice>
  </mc:AlternateContent>
  <bookViews>
    <workbookView xWindow="0" yWindow="0" windowWidth="21570" windowHeight="7965"/>
  </bookViews>
  <sheets>
    <sheet name="CF_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0" i="1"/>
  <c r="D48" i="1"/>
  <c r="D50" i="1" s="1"/>
  <c r="D39" i="1"/>
  <c r="C30" i="1"/>
  <c r="C39" i="1" s="1"/>
  <c r="D27" i="1"/>
  <c r="D28" i="1" s="1"/>
  <c r="D53" i="1" s="1"/>
  <c r="D55" i="1" s="1"/>
  <c r="C25" i="1"/>
  <c r="C24" i="1"/>
  <c r="C23" i="1"/>
  <c r="C21" i="1"/>
  <c r="C17" i="1"/>
  <c r="C27" i="1" s="1"/>
  <c r="C16" i="1"/>
  <c r="C9" i="1"/>
  <c r="C7" i="1"/>
  <c r="C28" i="1" l="1"/>
  <c r="C53" i="1" s="1"/>
  <c r="C55" i="1" s="1"/>
</calcChain>
</file>

<file path=xl/sharedStrings.xml><?xml version="1.0" encoding="utf-8"?>
<sst xmlns="http://schemas.openxmlformats.org/spreadsheetml/2006/main" count="57" uniqueCount="56">
  <si>
    <t>Konzern-Kapitalflussrechnung (IFRS)</t>
  </si>
  <si>
    <t>vom 1. Oktober 2017 bis 30. September 2018</t>
  </si>
  <si>
    <t>2017/18
1.10.17 bis 30.9.18</t>
  </si>
  <si>
    <t>2016/17
1.10.16 bis 30.9.17</t>
  </si>
  <si>
    <t>Tsd. €</t>
  </si>
  <si>
    <t>Cashflow aus der gewöhnlichen Geschäftstätigkeit:</t>
  </si>
  <si>
    <t>Konzernergebnis</t>
  </si>
  <si>
    <t>Anpassung zur Überleitung des Konzernergebnisses zur Nettoveränderung 
der liquiden Mittel aus laufender Geschäftstätigkeit:</t>
  </si>
  <si>
    <t>Ertragsteueraufwand</t>
  </si>
  <si>
    <t>Zinserträge / Zinsaufwendungen</t>
  </si>
  <si>
    <t xml:space="preserve">       Ergebnis aus sonstigen Beteiligungen</t>
  </si>
  <si>
    <t>Ergebnis aus der Veräußerung der rechtlichen Einheit/ des hydrophilen IOL-Geschäftes Aaren Scientific Inc.</t>
  </si>
  <si>
    <t>Abschreibungen</t>
  </si>
  <si>
    <t>Gewinne/Verluste aus Abgang/Abwertung von Anlagevermögen</t>
  </si>
  <si>
    <t>Erhaltene Dividenden</t>
  </si>
  <si>
    <t>Erhaltene Zinsen</t>
  </si>
  <si>
    <t>Gezahlte Zinsen</t>
  </si>
  <si>
    <t>Erstattete Ertragsteuern</t>
  </si>
  <si>
    <t>Gezahlte Ertragsteuern</t>
  </si>
  <si>
    <t>Veränderungen des Working Capitals:</t>
  </si>
  <si>
    <t>Forderungen aus Lieferungen und Leistungen</t>
  </si>
  <si>
    <t>Vorräte</t>
  </si>
  <si>
    <t>Sonstige Vermögenswerte</t>
  </si>
  <si>
    <t>Verbindlichkeiten aus Lieferungen und Leistungen</t>
  </si>
  <si>
    <t>Rückstellungen und finanzielle Verbindlichkeiten</t>
  </si>
  <si>
    <t>Sonstige Verbindlichkeiten</t>
  </si>
  <si>
    <t>Gesamte Anpassungen</t>
  </si>
  <si>
    <t>Netto-Kapitalzufluss/(-abfluss) aus der gewöhnlichen Geschäftstätigkeit</t>
  </si>
  <si>
    <t>Cashflow aus der Investitionstätigkeit:</t>
  </si>
  <si>
    <t>Investitionen in Sachanlagen</t>
  </si>
  <si>
    <t>Investitionen in sonstige immaterielle Vermögenswerte</t>
  </si>
  <si>
    <t>Erlöse aus dem Verkauf von Anlagevermögen</t>
  </si>
  <si>
    <t>Erlöse aus dem Verkauf von Beteiligungen</t>
  </si>
  <si>
    <t>Auszahlungen für sonstige Ausleihungen</t>
  </si>
  <si>
    <t>Investitionen/ Devestitionen in Wertpapiere</t>
  </si>
  <si>
    <t>Erwerb von Anteilen an verbundenen nicht-konsolidierten Unternehmen</t>
  </si>
  <si>
    <t>Erwerb von Anteilen an verbundenen konsolidierten Unternehmen abzgl. erhaltener Finanzmittel</t>
  </si>
  <si>
    <t>Einzahlungen aus der Veräußerung der rechtlichen Einheit/ des hydrophilen IOL-Geschäftes Aaren Scientific Inc.</t>
  </si>
  <si>
    <t>Netto-Kapitalzufluss/(-abfluss) aus der Investitionstätigkeit</t>
  </si>
  <si>
    <t>Cashflow aus der Finanzierungsstätigkeit:</t>
  </si>
  <si>
    <t>Aufnahme/(Rückzahlung) der kurzfristigen Kredite</t>
  </si>
  <si>
    <t>Aufnahme/(Rückzahlung) der langfristigen Kredite</t>
  </si>
  <si>
    <t>(Zunahme)/Abnahme der Forderungen aus Finanzausgleich</t>
  </si>
  <si>
    <t>Zunahme/(Abnahme) der Verbindlichkeiten aus Finanzausgleich</t>
  </si>
  <si>
    <t>Zunahme/(Abnahme) der Verbindlichkeiten aus Finanzierungsleasing</t>
  </si>
  <si>
    <t>Dividendenzahlung an die Aktionäre der Carl Zeiss Meditec AG</t>
  </si>
  <si>
    <t>Dividendenzahlung an nicht-beherrschende Gesellschafter</t>
  </si>
  <si>
    <t>Einzahlungen aus Kapitalerhöhung (netto)</t>
  </si>
  <si>
    <t>Auszahlungen für Kosten im Zusammenhang mit der Kapitalerhöhung</t>
  </si>
  <si>
    <t>Netto-Kapitalzufluss/(-abfluss) aus der Finanzierungsstätigkeit</t>
  </si>
  <si>
    <t>Einfluss von Wechselkursänderungen auf Zahlungsmittel und Zahlungsmitteläquivalente</t>
  </si>
  <si>
    <t>Einfluss von Konsolidierungskreisänderungen auf Zahlungsmittel und Zahlungsmitteläquivalente</t>
  </si>
  <si>
    <t>Zunahme/(Abnahme) der Zahlungsmittel und Zahlungsmitteläquivalente</t>
  </si>
  <si>
    <t>Zahlungsmittel und Zahlungsmitteläquivalente am Beginn des Berichtszeitraumes</t>
  </si>
  <si>
    <t>Zahlungsmittel und Zahlungsmitteläquivalente am Ende des Berichtszeitraumes</t>
  </si>
  <si>
    <t>Der nachfolgende Konzernanhang ist integraler Bestandteil des geprüften Konzernabschlusses.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</si>
</sst>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#,##0_);\(#,##0\);&quot;-   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color rgb="FF009FE3"/>
      <name val="Arial"/>
      <family val="2"/>
    </font>
    <font>
      <sz val="7"/>
      <color rgb="FF000000"/>
      <name val="Arial"/>
      <family val="2"/>
    </font>
    <font>
      <sz val="6"/>
      <color rgb="FF009FE3"/>
      <name val="Arial"/>
      <family val="2"/>
    </font>
    <font>
      <b/>
      <sz val="6"/>
      <color rgb="FF00000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right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6" fillId="2" borderId="1" xfId="2" applyFont="1" applyFill="1" applyBorder="1" applyAlignment="1">
      <alignment horizontal="left" vertical="center"/>
    </xf>
    <xf numFmtId="164" fontId="8" fillId="2" borderId="3" xfId="2" applyNumberFormat="1" applyFont="1" applyFill="1" applyBorder="1" applyAlignment="1">
      <alignment horizontal="right" vertical="center" wrapText="1"/>
    </xf>
    <xf numFmtId="0" fontId="9" fillId="0" borderId="4" xfId="2" applyFont="1" applyFill="1" applyBorder="1" applyAlignment="1">
      <alignment vertical="center"/>
    </xf>
    <xf numFmtId="0" fontId="10" fillId="2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11" fillId="0" borderId="5" xfId="2" applyFont="1" applyFill="1" applyBorder="1" applyAlignment="1">
      <alignment horizontal="left" vertical="center"/>
    </xf>
    <xf numFmtId="165" fontId="7" fillId="2" borderId="6" xfId="2" applyNumberFormat="1" applyFont="1" applyFill="1" applyBorder="1" applyAlignment="1">
      <alignment vertical="center"/>
    </xf>
    <xf numFmtId="165" fontId="7" fillId="0" borderId="6" xfId="2" applyNumberFormat="1" applyFont="1" applyFill="1" applyBorder="1" applyAlignment="1">
      <alignment vertical="center"/>
    </xf>
    <xf numFmtId="0" fontId="12" fillId="2" borderId="0" xfId="2" applyFont="1" applyFill="1" applyBorder="1" applyAlignment="1"/>
    <xf numFmtId="0" fontId="11" fillId="0" borderId="5" xfId="2" applyFont="1" applyFill="1" applyBorder="1" applyAlignment="1">
      <alignment horizontal="left" vertical="center" indent="1"/>
    </xf>
    <xf numFmtId="165" fontId="13" fillId="2" borderId="3" xfId="2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horizontal="left"/>
    </xf>
    <xf numFmtId="0" fontId="12" fillId="2" borderId="0" xfId="2" applyFont="1" applyFill="1" applyBorder="1" applyAlignment="1">
      <alignment horizontal="right"/>
    </xf>
    <xf numFmtId="0" fontId="14" fillId="0" borderId="5" xfId="2" applyFont="1" applyFill="1" applyBorder="1" applyAlignment="1">
      <alignment horizontal="left" vertical="center" wrapText="1" indent="1"/>
    </xf>
    <xf numFmtId="165" fontId="7" fillId="2" borderId="3" xfId="2" applyNumberFormat="1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horizontal="left" vertical="center" indent="2"/>
    </xf>
    <xf numFmtId="0" fontId="14" fillId="2" borderId="5" xfId="2" applyFont="1" applyFill="1" applyBorder="1" applyAlignment="1">
      <alignment horizontal="left" vertical="center" indent="2"/>
    </xf>
    <xf numFmtId="0" fontId="7" fillId="2" borderId="5" xfId="2" applyFont="1" applyFill="1" applyBorder="1" applyAlignment="1">
      <alignment horizontal="left" vertical="center" indent="1"/>
    </xf>
    <xf numFmtId="0" fontId="15" fillId="2" borderId="0" xfId="2" applyFont="1" applyFill="1" applyBorder="1" applyAlignment="1"/>
    <xf numFmtId="165" fontId="2" fillId="2" borderId="0" xfId="2" applyNumberFormat="1" applyFont="1" applyFill="1" applyBorder="1" applyAlignment="1"/>
    <xf numFmtId="0" fontId="16" fillId="2" borderId="0" xfId="2" applyFont="1" applyFill="1" applyBorder="1" applyAlignment="1"/>
    <xf numFmtId="0" fontId="16" fillId="2" borderId="0" xfId="2" applyFont="1" applyFill="1" applyBorder="1" applyAlignment="1">
      <alignment horizontal="left"/>
    </xf>
    <xf numFmtId="165" fontId="13" fillId="0" borderId="3" xfId="2" applyNumberFormat="1" applyFont="1" applyFill="1" applyBorder="1" applyAlignment="1">
      <alignment vertical="center"/>
    </xf>
    <xf numFmtId="0" fontId="17" fillId="2" borderId="0" xfId="2" applyFont="1" applyFill="1" applyBorder="1" applyAlignment="1"/>
    <xf numFmtId="0" fontId="17" fillId="2" borderId="0" xfId="2" applyFont="1" applyFill="1" applyBorder="1" applyAlignment="1">
      <alignment horizontal="left"/>
    </xf>
    <xf numFmtId="9" fontId="16" fillId="2" borderId="0" xfId="1" applyFont="1" applyFill="1" applyBorder="1" applyAlignment="1"/>
    <xf numFmtId="0" fontId="14" fillId="0" borderId="5" xfId="2" applyFont="1" applyFill="1" applyBorder="1" applyAlignment="1">
      <alignment horizontal="left" vertical="center" indent="1"/>
    </xf>
    <xf numFmtId="165" fontId="7" fillId="2" borderId="3" xfId="2" applyNumberFormat="1" applyFont="1" applyFill="1" applyBorder="1" applyAlignment="1">
      <alignment horizontal="right" vertical="center"/>
    </xf>
    <xf numFmtId="165" fontId="7" fillId="0" borderId="3" xfId="2" applyNumberFormat="1" applyFont="1" applyFill="1" applyBorder="1" applyAlignment="1">
      <alignment horizontal="right" vertical="center"/>
    </xf>
    <xf numFmtId="0" fontId="7" fillId="2" borderId="5" xfId="2" applyFont="1" applyFill="1" applyBorder="1" applyAlignment="1">
      <alignment horizontal="left" vertical="center" indent="2"/>
    </xf>
    <xf numFmtId="0" fontId="14" fillId="2" borderId="5" xfId="2" applyFont="1" applyFill="1" applyBorder="1" applyAlignment="1">
      <alignment horizontal="left" vertical="center" wrapText="1" indent="2"/>
    </xf>
    <xf numFmtId="0" fontId="14" fillId="0" borderId="5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>
      <alignment vertical="center"/>
    </xf>
    <xf numFmtId="165" fontId="13" fillId="2" borderId="8" xfId="2" applyNumberFormat="1" applyFont="1" applyFill="1" applyBorder="1" applyAlignment="1">
      <alignment vertical="center"/>
    </xf>
    <xf numFmtId="0" fontId="7" fillId="2" borderId="0" xfId="2" applyFont="1" applyFill="1" applyBorder="1" applyAlignment="1"/>
    <xf numFmtId="0" fontId="18" fillId="2" borderId="0" xfId="2" applyFont="1" applyFill="1" applyBorder="1" applyAlignment="1">
      <alignment horizontal="left"/>
    </xf>
    <xf numFmtId="3" fontId="18" fillId="2" borderId="0" xfId="2" applyNumberFormat="1" applyFont="1" applyFill="1" applyBorder="1" applyAlignment="1">
      <alignment horizontal="right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topLeftCell="B1" zoomScale="115" zoomScaleNormal="115" workbookViewId="0">
      <selection activeCell="B17" sqref="B17"/>
    </sheetView>
  </sheetViews>
  <sheetFormatPr baseColWidth="10" defaultColWidth="9.140625" defaultRowHeight="12.75" x14ac:dyDescent="0.2"/>
  <cols>
    <col min="1" max="1" width="6.5703125" style="4" customWidth="1"/>
    <col min="2" max="2" width="65.5703125" style="5" customWidth="1"/>
    <col min="3" max="3" width="13.85546875" style="6" customWidth="1"/>
    <col min="4" max="4" width="13.5703125" style="6" customWidth="1"/>
    <col min="5" max="5" width="9.140625" style="4"/>
    <col min="6" max="6" width="9" style="4" customWidth="1"/>
    <col min="7" max="7" width="9.140625" style="4"/>
    <col min="8" max="8" width="57.140625" style="5" customWidth="1"/>
    <col min="9" max="9" width="1" style="5" customWidth="1"/>
    <col min="10" max="10" width="7.85546875" style="6" customWidth="1"/>
    <col min="11" max="11" width="1" style="6" customWidth="1"/>
    <col min="12" max="12" width="14.28515625" style="6" customWidth="1"/>
    <col min="13" max="13" width="1" style="6" customWidth="1"/>
    <col min="14" max="14" width="14.28515625" style="6" customWidth="1"/>
    <col min="15" max="16384" width="9.140625" style="4"/>
  </cols>
  <sheetData>
    <row r="1" spans="1:14" ht="18" x14ac:dyDescent="0.25">
      <c r="A1" s="1"/>
      <c r="B1" s="2"/>
      <c r="C1" s="3"/>
      <c r="D1" s="3"/>
    </row>
    <row r="2" spans="1:14" ht="18" x14ac:dyDescent="0.25">
      <c r="A2" s="1"/>
      <c r="B2" s="2" t="s">
        <v>0</v>
      </c>
      <c r="C2" s="3"/>
      <c r="D2" s="3"/>
    </row>
    <row r="3" spans="1:14" ht="17.25" customHeight="1" x14ac:dyDescent="0.25">
      <c r="A3" s="1"/>
      <c r="B3" s="7" t="s">
        <v>1</v>
      </c>
      <c r="C3" s="8"/>
      <c r="D3" s="3"/>
    </row>
    <row r="4" spans="1:14" ht="16.5" x14ac:dyDescent="0.2">
      <c r="B4" s="9"/>
      <c r="C4" s="10" t="s">
        <v>2</v>
      </c>
      <c r="D4" s="10" t="s">
        <v>3</v>
      </c>
    </row>
    <row r="5" spans="1:14" x14ac:dyDescent="0.2">
      <c r="B5" s="11"/>
      <c r="C5" s="12" t="s">
        <v>4</v>
      </c>
      <c r="D5" s="13" t="s">
        <v>4</v>
      </c>
    </row>
    <row r="6" spans="1:14" x14ac:dyDescent="0.2">
      <c r="B6" s="14" t="s">
        <v>5</v>
      </c>
      <c r="C6" s="15"/>
      <c r="D6" s="16"/>
    </row>
    <row r="7" spans="1:14" s="17" customFormat="1" x14ac:dyDescent="0.2">
      <c r="B7" s="18" t="s">
        <v>6</v>
      </c>
      <c r="C7" s="19">
        <f>126310-233+153</f>
        <v>126230</v>
      </c>
      <c r="D7" s="19">
        <v>135778</v>
      </c>
      <c r="H7" s="20"/>
      <c r="I7" s="20"/>
      <c r="J7" s="21"/>
      <c r="K7" s="21"/>
      <c r="L7" s="21"/>
      <c r="M7" s="21"/>
      <c r="N7" s="21"/>
    </row>
    <row r="8" spans="1:14" ht="20.25" customHeight="1" x14ac:dyDescent="0.2">
      <c r="B8" s="22" t="s">
        <v>7</v>
      </c>
      <c r="C8" s="23"/>
      <c r="D8" s="24"/>
    </row>
    <row r="9" spans="1:14" x14ac:dyDescent="0.2">
      <c r="B9" s="25" t="s">
        <v>8</v>
      </c>
      <c r="C9" s="23">
        <f>53106-153</f>
        <v>52953</v>
      </c>
      <c r="D9" s="23">
        <v>52778</v>
      </c>
    </row>
    <row r="10" spans="1:14" x14ac:dyDescent="0.2">
      <c r="B10" s="26" t="s">
        <v>9</v>
      </c>
      <c r="C10" s="23">
        <v>1680</v>
      </c>
      <c r="D10" s="23">
        <v>1759</v>
      </c>
    </row>
    <row r="11" spans="1:14" x14ac:dyDescent="0.2">
      <c r="B11" s="27" t="s">
        <v>10</v>
      </c>
      <c r="C11" s="23">
        <v>-34</v>
      </c>
      <c r="D11" s="23">
        <v>-39</v>
      </c>
    </row>
    <row r="12" spans="1:14" x14ac:dyDescent="0.2">
      <c r="B12" s="26" t="s">
        <v>11</v>
      </c>
      <c r="C12" s="23">
        <v>-2527</v>
      </c>
      <c r="D12" s="23">
        <v>-7478</v>
      </c>
      <c r="E12" s="28"/>
    </row>
    <row r="13" spans="1:14" x14ac:dyDescent="0.2">
      <c r="B13" s="26" t="s">
        <v>12</v>
      </c>
      <c r="C13" s="23">
        <v>31282</v>
      </c>
      <c r="D13" s="23">
        <v>24235</v>
      </c>
    </row>
    <row r="14" spans="1:14" x14ac:dyDescent="0.2">
      <c r="B14" s="26" t="s">
        <v>13</v>
      </c>
      <c r="C14" s="23">
        <v>2454</v>
      </c>
      <c r="D14" s="23">
        <v>249</v>
      </c>
      <c r="G14" s="29"/>
    </row>
    <row r="15" spans="1:14" x14ac:dyDescent="0.2">
      <c r="B15" s="26" t="s">
        <v>14</v>
      </c>
      <c r="C15" s="23">
        <v>34</v>
      </c>
      <c r="D15" s="23">
        <v>25</v>
      </c>
      <c r="G15" s="29"/>
    </row>
    <row r="16" spans="1:14" x14ac:dyDescent="0.2">
      <c r="B16" s="25" t="s">
        <v>15</v>
      </c>
      <c r="C16" s="23">
        <f>933+13</f>
        <v>946</v>
      </c>
      <c r="D16" s="23">
        <v>770</v>
      </c>
      <c r="G16" s="30"/>
      <c r="H16" s="31"/>
    </row>
    <row r="17" spans="2:14" x14ac:dyDescent="0.2">
      <c r="B17" s="25" t="s">
        <v>16</v>
      </c>
      <c r="C17" s="23">
        <f>-1952+13-1</f>
        <v>-1940</v>
      </c>
      <c r="D17" s="23">
        <v>-1559</v>
      </c>
      <c r="G17" s="30"/>
      <c r="H17" s="31"/>
    </row>
    <row r="18" spans="2:14" x14ac:dyDescent="0.2">
      <c r="B18" s="25" t="s">
        <v>17</v>
      </c>
      <c r="C18" s="23">
        <v>2583</v>
      </c>
      <c r="D18" s="23">
        <v>8700</v>
      </c>
      <c r="G18" s="30"/>
      <c r="H18" s="31"/>
    </row>
    <row r="19" spans="2:14" x14ac:dyDescent="0.2">
      <c r="B19" s="25" t="s">
        <v>18</v>
      </c>
      <c r="C19" s="23">
        <v>-50947</v>
      </c>
      <c r="D19" s="23">
        <v>-63430</v>
      </c>
      <c r="G19" s="30"/>
      <c r="H19" s="31"/>
    </row>
    <row r="20" spans="2:14" s="17" customFormat="1" x14ac:dyDescent="0.2">
      <c r="B20" s="22" t="s">
        <v>19</v>
      </c>
      <c r="C20" s="19"/>
      <c r="D20" s="32"/>
      <c r="G20" s="33"/>
      <c r="H20" s="34"/>
      <c r="I20" s="20"/>
      <c r="J20" s="21"/>
      <c r="K20" s="21"/>
      <c r="L20" s="21"/>
      <c r="M20" s="21"/>
      <c r="N20" s="21"/>
    </row>
    <row r="21" spans="2:14" s="17" customFormat="1" x14ac:dyDescent="0.2">
      <c r="B21" s="25" t="s">
        <v>20</v>
      </c>
      <c r="C21" s="24">
        <f>535+51-699</f>
        <v>-113</v>
      </c>
      <c r="D21" s="23">
        <v>-48981</v>
      </c>
      <c r="G21" s="33"/>
      <c r="H21" s="34"/>
      <c r="I21" s="20"/>
      <c r="J21" s="21"/>
      <c r="K21" s="21"/>
      <c r="L21" s="21"/>
      <c r="M21" s="21"/>
      <c r="N21" s="21"/>
    </row>
    <row r="22" spans="2:14" x14ac:dyDescent="0.2">
      <c r="B22" s="25" t="s">
        <v>21</v>
      </c>
      <c r="C22" s="24">
        <v>-11758</v>
      </c>
      <c r="D22" s="23">
        <v>-33381</v>
      </c>
      <c r="G22" s="30"/>
      <c r="H22" s="31"/>
    </row>
    <row r="23" spans="2:14" x14ac:dyDescent="0.2">
      <c r="B23" s="25" t="s">
        <v>22</v>
      </c>
      <c r="C23" s="24">
        <f>5816+699</f>
        <v>6515</v>
      </c>
      <c r="D23" s="23">
        <v>-18874</v>
      </c>
      <c r="G23" s="30"/>
      <c r="H23" s="31"/>
    </row>
    <row r="24" spans="2:14" x14ac:dyDescent="0.2">
      <c r="B24" s="25" t="s">
        <v>23</v>
      </c>
      <c r="C24" s="23">
        <f>862-51+109+1</f>
        <v>921</v>
      </c>
      <c r="D24" s="23">
        <v>15271</v>
      </c>
      <c r="G24" s="35"/>
      <c r="H24" s="31"/>
    </row>
    <row r="25" spans="2:14" x14ac:dyDescent="0.2">
      <c r="B25" s="25" t="s">
        <v>24</v>
      </c>
      <c r="C25" s="23">
        <f>22419-0-26</f>
        <v>22393</v>
      </c>
      <c r="D25" s="23">
        <v>-26704</v>
      </c>
      <c r="G25" s="30"/>
      <c r="H25" s="31"/>
    </row>
    <row r="26" spans="2:14" x14ac:dyDescent="0.2">
      <c r="B26" s="25" t="s">
        <v>25</v>
      </c>
      <c r="C26" s="23">
        <v>6535</v>
      </c>
      <c r="D26" s="23">
        <v>-1387</v>
      </c>
      <c r="G26" s="30"/>
      <c r="H26" s="31"/>
    </row>
    <row r="27" spans="2:14" x14ac:dyDescent="0.2">
      <c r="B27" s="36" t="s">
        <v>26</v>
      </c>
      <c r="C27" s="37">
        <f>SUM(C9:C26)</f>
        <v>60977</v>
      </c>
      <c r="D27" s="38">
        <f>SUM(D9:D26)</f>
        <v>-98046</v>
      </c>
      <c r="G27" s="30"/>
      <c r="H27" s="31"/>
    </row>
    <row r="28" spans="2:14" x14ac:dyDescent="0.2">
      <c r="B28" s="14" t="s">
        <v>27</v>
      </c>
      <c r="C28" s="19">
        <f>+C7+C27</f>
        <v>187207</v>
      </c>
      <c r="D28" s="32">
        <f>+D7+D27</f>
        <v>37732</v>
      </c>
      <c r="G28" s="30"/>
      <c r="H28" s="31"/>
    </row>
    <row r="29" spans="2:14" x14ac:dyDescent="0.2">
      <c r="B29" s="14" t="s">
        <v>28</v>
      </c>
      <c r="C29" s="23"/>
      <c r="D29" s="24"/>
      <c r="G29" s="30"/>
      <c r="H29" s="31"/>
    </row>
    <row r="30" spans="2:14" s="17" customFormat="1" x14ac:dyDescent="0.2">
      <c r="B30" s="25" t="s">
        <v>29</v>
      </c>
      <c r="C30" s="23">
        <f>-16426-109</f>
        <v>-16535</v>
      </c>
      <c r="D30" s="23">
        <v>-13656</v>
      </c>
      <c r="G30" s="33"/>
      <c r="H30" s="34"/>
      <c r="I30" s="20"/>
      <c r="J30" s="21"/>
      <c r="K30" s="21"/>
      <c r="L30" s="21"/>
      <c r="M30" s="21"/>
      <c r="N30" s="21"/>
    </row>
    <row r="31" spans="2:14" s="17" customFormat="1" x14ac:dyDescent="0.2">
      <c r="B31" s="25" t="s">
        <v>30</v>
      </c>
      <c r="C31" s="23">
        <v>-18221</v>
      </c>
      <c r="D31" s="23">
        <v>-25366</v>
      </c>
      <c r="G31" s="33"/>
      <c r="H31" s="34"/>
      <c r="I31" s="20"/>
      <c r="J31" s="21"/>
      <c r="K31" s="21"/>
      <c r="L31" s="21"/>
      <c r="M31" s="21"/>
      <c r="N31" s="21"/>
    </row>
    <row r="32" spans="2:14" x14ac:dyDescent="0.2">
      <c r="B32" s="26" t="s">
        <v>31</v>
      </c>
      <c r="C32" s="23">
        <v>467</v>
      </c>
      <c r="D32" s="23">
        <v>489</v>
      </c>
      <c r="G32" s="30"/>
      <c r="H32" s="31"/>
    </row>
    <row r="33" spans="2:14" x14ac:dyDescent="0.2">
      <c r="B33" s="26" t="s">
        <v>32</v>
      </c>
      <c r="C33" s="23">
        <v>0</v>
      </c>
      <c r="D33" s="23">
        <v>16</v>
      </c>
      <c r="G33" s="30"/>
      <c r="H33" s="31"/>
    </row>
    <row r="34" spans="2:14" x14ac:dyDescent="0.2">
      <c r="B34" s="26" t="s">
        <v>33</v>
      </c>
      <c r="C34" s="23">
        <v>0</v>
      </c>
      <c r="D34" s="23">
        <v>-4074</v>
      </c>
      <c r="E34" s="28"/>
      <c r="F34" s="28"/>
      <c r="G34" s="30"/>
      <c r="H34" s="31"/>
    </row>
    <row r="35" spans="2:14" x14ac:dyDescent="0.2">
      <c r="B35" s="26" t="s">
        <v>34</v>
      </c>
      <c r="C35" s="23">
        <v>3220</v>
      </c>
      <c r="D35" s="23">
        <v>-4413</v>
      </c>
      <c r="E35" s="28"/>
      <c r="F35" s="28"/>
      <c r="G35" s="30"/>
      <c r="H35" s="31"/>
    </row>
    <row r="36" spans="2:14" x14ac:dyDescent="0.2">
      <c r="B36" s="39" t="s">
        <v>35</v>
      </c>
      <c r="C36" s="23">
        <v>0</v>
      </c>
      <c r="D36" s="23">
        <v>-12181</v>
      </c>
      <c r="E36" s="28"/>
      <c r="F36" s="28"/>
      <c r="G36" s="30"/>
      <c r="H36" s="31"/>
    </row>
    <row r="37" spans="2:14" x14ac:dyDescent="0.2">
      <c r="B37" s="39" t="s">
        <v>36</v>
      </c>
      <c r="C37" s="24">
        <v>-353</v>
      </c>
      <c r="D37" s="23">
        <v>-6035</v>
      </c>
      <c r="E37" s="28"/>
      <c r="F37" s="28"/>
      <c r="G37" s="30"/>
      <c r="H37" s="31"/>
    </row>
    <row r="38" spans="2:14" ht="13.5" customHeight="1" x14ac:dyDescent="0.2">
      <c r="B38" s="40" t="s">
        <v>37</v>
      </c>
      <c r="C38" s="23">
        <v>2548</v>
      </c>
      <c r="D38" s="23">
        <v>9289</v>
      </c>
      <c r="E38" s="28"/>
      <c r="F38" s="28"/>
      <c r="G38" s="30"/>
      <c r="H38" s="31"/>
    </row>
    <row r="39" spans="2:14" x14ac:dyDescent="0.2">
      <c r="B39" s="14" t="s">
        <v>38</v>
      </c>
      <c r="C39" s="19">
        <f>SUM(C30:C38)</f>
        <v>-28874</v>
      </c>
      <c r="D39" s="19">
        <f>SUM(D30:D38)</f>
        <v>-55931</v>
      </c>
      <c r="G39" s="30"/>
      <c r="H39" s="31"/>
    </row>
    <row r="40" spans="2:14" x14ac:dyDescent="0.2">
      <c r="B40" s="14" t="s">
        <v>39</v>
      </c>
      <c r="C40" s="23"/>
      <c r="D40" s="23"/>
      <c r="G40" s="30"/>
      <c r="H40" s="31"/>
    </row>
    <row r="41" spans="2:14" x14ac:dyDescent="0.2">
      <c r="B41" s="25" t="s">
        <v>40</v>
      </c>
      <c r="C41" s="23">
        <v>-102</v>
      </c>
      <c r="D41" s="23">
        <v>219</v>
      </c>
      <c r="G41" s="30"/>
      <c r="H41" s="31"/>
    </row>
    <row r="42" spans="2:14" x14ac:dyDescent="0.2">
      <c r="B42" s="25" t="s">
        <v>41</v>
      </c>
      <c r="C42" s="23">
        <v>-482</v>
      </c>
      <c r="D42" s="23">
        <v>-466</v>
      </c>
      <c r="G42" s="30"/>
      <c r="H42" s="31"/>
    </row>
    <row r="43" spans="2:14" s="17" customFormat="1" x14ac:dyDescent="0.2">
      <c r="B43" s="25" t="s">
        <v>42</v>
      </c>
      <c r="C43" s="23">
        <v>-33663</v>
      </c>
      <c r="D43" s="23">
        <v>-277249</v>
      </c>
      <c r="G43" s="33"/>
      <c r="H43" s="34"/>
      <c r="I43" s="20"/>
      <c r="J43" s="21"/>
      <c r="K43" s="21"/>
      <c r="L43" s="21"/>
      <c r="M43" s="21"/>
      <c r="N43" s="21"/>
    </row>
    <row r="44" spans="2:14" s="17" customFormat="1" x14ac:dyDescent="0.2">
      <c r="B44" s="25" t="s">
        <v>43</v>
      </c>
      <c r="C44" s="23">
        <v>-65315</v>
      </c>
      <c r="D44" s="23">
        <v>45234</v>
      </c>
      <c r="G44" s="33"/>
      <c r="H44" s="34"/>
      <c r="I44" s="20"/>
      <c r="J44" s="21"/>
      <c r="K44" s="21"/>
      <c r="L44" s="21"/>
      <c r="M44" s="21"/>
      <c r="N44" s="21"/>
    </row>
    <row r="45" spans="2:14" x14ac:dyDescent="0.2">
      <c r="B45" s="39" t="s">
        <v>44</v>
      </c>
      <c r="C45" s="23">
        <v>-2932</v>
      </c>
      <c r="D45" s="23">
        <v>-2876</v>
      </c>
      <c r="G45" s="30"/>
      <c r="H45" s="31"/>
    </row>
    <row r="46" spans="2:14" x14ac:dyDescent="0.2">
      <c r="B46" s="26" t="s">
        <v>45</v>
      </c>
      <c r="C46" s="23">
        <v>-49192</v>
      </c>
      <c r="D46" s="24">
        <v>-37565</v>
      </c>
      <c r="G46" s="30"/>
      <c r="H46" s="31"/>
    </row>
    <row r="47" spans="2:14" x14ac:dyDescent="0.2">
      <c r="B47" s="39" t="s">
        <v>46</v>
      </c>
      <c r="C47" s="23">
        <v>-5551</v>
      </c>
      <c r="D47" s="23">
        <v>-26264</v>
      </c>
      <c r="G47" s="30"/>
      <c r="H47" s="31"/>
    </row>
    <row r="48" spans="2:14" x14ac:dyDescent="0.2">
      <c r="B48" s="26" t="s">
        <v>47</v>
      </c>
      <c r="C48" s="23">
        <v>0</v>
      </c>
      <c r="D48" s="23">
        <f>(8130.96*38.94)-(8130.96*38.94)*0.005</f>
        <v>315036.48448799993</v>
      </c>
      <c r="G48" s="30"/>
      <c r="H48" s="31"/>
    </row>
    <row r="49" spans="1:22" x14ac:dyDescent="0.2">
      <c r="B49" s="26" t="s">
        <v>48</v>
      </c>
      <c r="C49" s="23">
        <v>0</v>
      </c>
      <c r="D49" s="23">
        <v>-1575</v>
      </c>
      <c r="G49" s="30"/>
      <c r="H49" s="31"/>
    </row>
    <row r="50" spans="1:22" x14ac:dyDescent="0.2">
      <c r="B50" s="14" t="s">
        <v>49</v>
      </c>
      <c r="C50" s="19">
        <f>SUM(C41:C49)</f>
        <v>-157237</v>
      </c>
      <c r="D50" s="19">
        <f>SUM(D41:D49)</f>
        <v>14494.484487999929</v>
      </c>
      <c r="G50" s="30"/>
      <c r="H50" s="31"/>
    </row>
    <row r="51" spans="1:22" x14ac:dyDescent="0.2">
      <c r="B51" s="41" t="s">
        <v>50</v>
      </c>
      <c r="C51" s="23">
        <v>-345</v>
      </c>
      <c r="D51" s="23">
        <v>-1080</v>
      </c>
    </row>
    <row r="52" spans="1:22" x14ac:dyDescent="0.2">
      <c r="B52" s="41" t="s">
        <v>51</v>
      </c>
      <c r="C52" s="24">
        <f>1680+322</f>
        <v>2002</v>
      </c>
      <c r="D52" s="23">
        <v>0</v>
      </c>
    </row>
    <row r="53" spans="1:22" x14ac:dyDescent="0.2">
      <c r="B53" s="14" t="s">
        <v>52</v>
      </c>
      <c r="C53" s="19">
        <f>+C28+C39+C50+C51+C52</f>
        <v>2753</v>
      </c>
      <c r="D53" s="19">
        <f>+D28+D39+D50+D51</f>
        <v>-4784.5155120000709</v>
      </c>
    </row>
    <row r="54" spans="1:22" x14ac:dyDescent="0.2">
      <c r="B54" s="41" t="s">
        <v>53</v>
      </c>
      <c r="C54" s="23">
        <v>3925</v>
      </c>
      <c r="D54" s="23">
        <v>8710</v>
      </c>
    </row>
    <row r="55" spans="1:22" s="17" customFormat="1" x14ac:dyDescent="0.2">
      <c r="B55" s="42" t="s">
        <v>54</v>
      </c>
      <c r="C55" s="43">
        <f>+C53+C54</f>
        <v>6678</v>
      </c>
      <c r="D55" s="44">
        <f>+D53+D54</f>
        <v>3925.4844879999291</v>
      </c>
      <c r="H55" s="20"/>
      <c r="I55" s="20"/>
      <c r="J55" s="21"/>
      <c r="K55" s="21"/>
      <c r="L55" s="21"/>
      <c r="M55" s="21"/>
      <c r="N55" s="21"/>
    </row>
    <row r="56" spans="1:22" ht="12.75" customHeight="1" x14ac:dyDescent="0.2">
      <c r="A56" s="45"/>
      <c r="B56" s="45" t="s">
        <v>55</v>
      </c>
    </row>
    <row r="57" spans="1:22" ht="12.75" customHeight="1" x14ac:dyDescent="0.2">
      <c r="B57" s="46"/>
      <c r="C57" s="47"/>
    </row>
    <row r="58" spans="1:22" ht="12.75" customHeight="1" x14ac:dyDescent="0.2"/>
    <row r="59" spans="1:22" ht="12.75" customHeight="1" x14ac:dyDescent="0.2"/>
    <row r="60" spans="1:22" ht="12.75" customHeight="1" x14ac:dyDescent="0.2"/>
    <row r="61" spans="1:22" ht="12.75" customHeight="1" x14ac:dyDescent="0.2"/>
    <row r="62" spans="1:22" ht="12.75" customHeight="1" x14ac:dyDescent="0.2">
      <c r="B62" s="6"/>
    </row>
    <row r="63" spans="1:22" ht="12.75" customHeight="1" x14ac:dyDescent="0.2">
      <c r="B63" s="6"/>
    </row>
    <row r="64" spans="1:22" s="6" customFormat="1" x14ac:dyDescent="0.2">
      <c r="A64" s="4"/>
      <c r="E64" s="4"/>
      <c r="F64" s="4"/>
      <c r="G64" s="4"/>
      <c r="H64" s="5"/>
      <c r="I64" s="5"/>
      <c r="O64" s="4"/>
      <c r="P64" s="4"/>
      <c r="Q64" s="4"/>
      <c r="R64" s="4"/>
      <c r="S64" s="4"/>
      <c r="T64" s="4"/>
      <c r="U64" s="4"/>
      <c r="V64" s="4"/>
    </row>
    <row r="65" spans="1:22" s="6" customFormat="1" x14ac:dyDescent="0.2">
      <c r="A65" s="4"/>
      <c r="E65" s="4"/>
      <c r="F65" s="4"/>
      <c r="G65" s="4"/>
      <c r="H65" s="5"/>
      <c r="I65" s="5"/>
      <c r="O65" s="4"/>
      <c r="P65" s="4"/>
      <c r="Q65" s="4"/>
      <c r="R65" s="4"/>
      <c r="S65" s="4"/>
      <c r="T65" s="4"/>
      <c r="U65" s="4"/>
      <c r="V65" s="4"/>
    </row>
    <row r="66" spans="1:22" s="6" customFormat="1" x14ac:dyDescent="0.2">
      <c r="A66" s="4"/>
      <c r="E66" s="4"/>
      <c r="F66" s="4"/>
      <c r="G66" s="4"/>
      <c r="H66" s="5"/>
      <c r="I66" s="5"/>
      <c r="O66" s="4"/>
      <c r="P66" s="4"/>
      <c r="Q66" s="4"/>
      <c r="R66" s="4"/>
      <c r="S66" s="4"/>
      <c r="T66" s="4"/>
      <c r="U66" s="4"/>
      <c r="V66" s="4"/>
    </row>
    <row r="67" spans="1:22" s="6" customFormat="1" x14ac:dyDescent="0.2">
      <c r="A67" s="4"/>
      <c r="E67" s="4"/>
      <c r="F67" s="4"/>
      <c r="G67" s="4"/>
      <c r="H67" s="5"/>
      <c r="I67" s="5"/>
      <c r="O67" s="4"/>
      <c r="P67" s="4"/>
      <c r="Q67" s="4"/>
      <c r="R67" s="4"/>
      <c r="S67" s="4"/>
      <c r="T67" s="4"/>
      <c r="U67" s="4"/>
      <c r="V67" s="4"/>
    </row>
    <row r="68" spans="1:22" s="6" customFormat="1" x14ac:dyDescent="0.2">
      <c r="A68" s="4"/>
      <c r="E68" s="4"/>
      <c r="F68" s="4"/>
      <c r="G68" s="4"/>
      <c r="H68" s="5"/>
      <c r="I68" s="5"/>
      <c r="O68" s="4"/>
      <c r="P68" s="4"/>
      <c r="Q68" s="4"/>
      <c r="R68" s="4"/>
      <c r="S68" s="4"/>
      <c r="T68" s="4"/>
      <c r="U68" s="4"/>
      <c r="V68" s="4"/>
    </row>
  </sheetData>
  <mergeCells count="1">
    <mergeCell ref="B3:C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CF_D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Herold, Stefan</dc:creator>
  <cp:lastModifiedBy>Herold, Stefan</cp:lastModifiedBy>
  <dcterms:created xsi:type="dcterms:W3CDTF">2018-12-06T09:57:35Z</dcterms:created>
  <dcterms:modified xsi:type="dcterms:W3CDTF">2018-12-06T09:59:43Z</dcterms:modified>
</cp:coreProperties>
</file>